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M30" i="1"/>
  <c r="AL30" i="1"/>
  <c r="AG30" i="1"/>
  <c r="AE30" i="1"/>
  <c r="I30" i="1" s="1"/>
  <c r="W30" i="1"/>
  <c r="U30" i="1" s="1"/>
  <c r="V30" i="1"/>
  <c r="N30" i="1"/>
  <c r="L30" i="1"/>
  <c r="CE29" i="1"/>
  <c r="CD29" i="1"/>
  <c r="CB29" i="1"/>
  <c r="BG29" i="1"/>
  <c r="BF29" i="1"/>
  <c r="BE29" i="1"/>
  <c r="BD29" i="1"/>
  <c r="BH29" i="1" s="1"/>
  <c r="BI29" i="1" s="1"/>
  <c r="BC29" i="1"/>
  <c r="AX29" i="1" s="1"/>
  <c r="AZ29" i="1"/>
  <c r="AS29" i="1"/>
  <c r="AL29" i="1"/>
  <c r="AM29" i="1" s="1"/>
  <c r="AG29" i="1"/>
  <c r="AE29" i="1"/>
  <c r="AF29" i="1" s="1"/>
  <c r="W29" i="1"/>
  <c r="V29" i="1"/>
  <c r="N29" i="1"/>
  <c r="I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H27" i="1" s="1"/>
  <c r="AV27" i="1" s="1"/>
  <c r="W27" i="1"/>
  <c r="V27" i="1"/>
  <c r="N27" i="1"/>
  <c r="G27" i="1"/>
  <c r="Y27" i="1" s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M26" i="1"/>
  <c r="AL26" i="1"/>
  <c r="AG26" i="1"/>
  <c r="AE26" i="1"/>
  <c r="I26" i="1" s="1"/>
  <c r="W26" i="1"/>
  <c r="U26" i="1" s="1"/>
  <c r="V26" i="1"/>
  <c r="N26" i="1"/>
  <c r="L26" i="1"/>
  <c r="CE25" i="1"/>
  <c r="CD25" i="1"/>
  <c r="CC25" i="1" s="1"/>
  <c r="CB25" i="1"/>
  <c r="BG25" i="1"/>
  <c r="BF25" i="1"/>
  <c r="BE25" i="1"/>
  <c r="BD25" i="1"/>
  <c r="BH25" i="1" s="1"/>
  <c r="BI25" i="1" s="1"/>
  <c r="BC25" i="1"/>
  <c r="AZ25" i="1"/>
  <c r="AX25" i="1"/>
  <c r="AS25" i="1"/>
  <c r="AL25" i="1"/>
  <c r="AM25" i="1" s="1"/>
  <c r="AG25" i="1"/>
  <c r="AE25" i="1" s="1"/>
  <c r="W25" i="1"/>
  <c r="V25" i="1"/>
  <c r="U25" i="1"/>
  <c r="N25" i="1"/>
  <c r="CE24" i="1"/>
  <c r="CD24" i="1"/>
  <c r="CB24" i="1"/>
  <c r="BG24" i="1"/>
  <c r="BF24" i="1"/>
  <c r="BE24" i="1"/>
  <c r="BD24" i="1"/>
  <c r="BH24" i="1" s="1"/>
  <c r="BI24" i="1" s="1"/>
  <c r="BC24" i="1"/>
  <c r="AX24" i="1" s="1"/>
  <c r="AZ24" i="1"/>
  <c r="AS24" i="1"/>
  <c r="AL24" i="1"/>
  <c r="AM24" i="1" s="1"/>
  <c r="AG24" i="1"/>
  <c r="AE24" i="1" s="1"/>
  <c r="I24" i="1" s="1"/>
  <c r="W24" i="1"/>
  <c r="V24" i="1"/>
  <c r="N24" i="1"/>
  <c r="CE23" i="1"/>
  <c r="CD23" i="1"/>
  <c r="CB23" i="1"/>
  <c r="CC23" i="1" s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W23" i="1"/>
  <c r="U23" i="1" s="1"/>
  <c r="V23" i="1"/>
  <c r="N23" i="1"/>
  <c r="CE22" i="1"/>
  <c r="CD22" i="1"/>
  <c r="CB22" i="1"/>
  <c r="CC22" i="1" s="1"/>
  <c r="AU22" i="1" s="1"/>
  <c r="BG22" i="1"/>
  <c r="BF22" i="1"/>
  <c r="BE22" i="1"/>
  <c r="BD22" i="1"/>
  <c r="BH22" i="1" s="1"/>
  <c r="BI22" i="1" s="1"/>
  <c r="BC22" i="1"/>
  <c r="AX22" i="1" s="1"/>
  <c r="AZ22" i="1"/>
  <c r="AS22" i="1"/>
  <c r="AM22" i="1"/>
  <c r="AL22" i="1"/>
  <c r="AG22" i="1"/>
  <c r="AE22" i="1"/>
  <c r="G22" i="1" s="1"/>
  <c r="Y22" i="1" s="1"/>
  <c r="W22" i="1"/>
  <c r="V22" i="1"/>
  <c r="U22" i="1"/>
  <c r="N22" i="1"/>
  <c r="H22" i="1"/>
  <c r="AV22" i="1" s="1"/>
  <c r="CE21" i="1"/>
  <c r="CD21" i="1"/>
  <c r="CB21" i="1"/>
  <c r="BG21" i="1"/>
  <c r="BF21" i="1"/>
  <c r="BE21" i="1"/>
  <c r="BD21" i="1"/>
  <c r="BH21" i="1" s="1"/>
  <c r="BI21" i="1" s="1"/>
  <c r="BC21" i="1"/>
  <c r="AX21" i="1" s="1"/>
  <c r="AZ21" i="1"/>
  <c r="AS21" i="1"/>
  <c r="AM21" i="1"/>
  <c r="AL21" i="1"/>
  <c r="AG21" i="1"/>
  <c r="AE21" i="1"/>
  <c r="AF21" i="1" s="1"/>
  <c r="W21" i="1"/>
  <c r="V21" i="1"/>
  <c r="N21" i="1"/>
  <c r="G21" i="1"/>
  <c r="CE20" i="1"/>
  <c r="CD20" i="1"/>
  <c r="CB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I20" i="1" s="1"/>
  <c r="W20" i="1"/>
  <c r="V20" i="1"/>
  <c r="N20" i="1"/>
  <c r="H20" i="1"/>
  <c r="AV20" i="1" s="1"/>
  <c r="G20" i="1"/>
  <c r="Y20" i="1" s="1"/>
  <c r="CE19" i="1"/>
  <c r="CD19" i="1"/>
  <c r="CB19" i="1"/>
  <c r="CC19" i="1" s="1"/>
  <c r="BG19" i="1"/>
  <c r="BF19" i="1"/>
  <c r="BE19" i="1"/>
  <c r="BD19" i="1"/>
  <c r="BH19" i="1" s="1"/>
  <c r="BI19" i="1" s="1"/>
  <c r="BC19" i="1"/>
  <c r="AX19" i="1" s="1"/>
  <c r="AZ19" i="1"/>
  <c r="AS19" i="1"/>
  <c r="AL19" i="1"/>
  <c r="AM19" i="1" s="1"/>
  <c r="AG19" i="1"/>
  <c r="AE19" i="1" s="1"/>
  <c r="W19" i="1"/>
  <c r="V19" i="1"/>
  <c r="U19" i="1" s="1"/>
  <c r="N19" i="1"/>
  <c r="AU23" i="1" l="1"/>
  <c r="AW23" i="1" s="1"/>
  <c r="Q23" i="1"/>
  <c r="G28" i="1"/>
  <c r="Y28" i="1" s="1"/>
  <c r="I22" i="1"/>
  <c r="AW22" i="1"/>
  <c r="L20" i="1"/>
  <c r="AF20" i="1"/>
  <c r="CC20" i="1"/>
  <c r="CC21" i="1"/>
  <c r="L22" i="1"/>
  <c r="H26" i="1"/>
  <c r="AV26" i="1" s="1"/>
  <c r="AY26" i="1" s="1"/>
  <c r="U27" i="1"/>
  <c r="Q28" i="1"/>
  <c r="CC29" i="1"/>
  <c r="AF22" i="1"/>
  <c r="U21" i="1"/>
  <c r="AY27" i="1"/>
  <c r="U29" i="1"/>
  <c r="L25" i="1"/>
  <c r="H25" i="1"/>
  <c r="AV25" i="1" s="1"/>
  <c r="AF25" i="1"/>
  <c r="I25" i="1"/>
  <c r="G25" i="1"/>
  <c r="AU25" i="1"/>
  <c r="AW25" i="1" s="1"/>
  <c r="Q25" i="1"/>
  <c r="AU26" i="1"/>
  <c r="AW26" i="1" s="1"/>
  <c r="Q26" i="1"/>
  <c r="AU30" i="1"/>
  <c r="AW30" i="1" s="1"/>
  <c r="Q30" i="1"/>
  <c r="AU19" i="1"/>
  <c r="AW19" i="1" s="1"/>
  <c r="Q19" i="1"/>
  <c r="AF23" i="1"/>
  <c r="L23" i="1"/>
  <c r="G23" i="1"/>
  <c r="H23" i="1"/>
  <c r="AV23" i="1" s="1"/>
  <c r="AY23" i="1" s="1"/>
  <c r="I23" i="1"/>
  <c r="AF19" i="1"/>
  <c r="G19" i="1"/>
  <c r="I19" i="1"/>
  <c r="L19" i="1"/>
  <c r="H19" i="1"/>
  <c r="AV19" i="1" s="1"/>
  <c r="AY19" i="1" s="1"/>
  <c r="Q21" i="1"/>
  <c r="AU21" i="1"/>
  <c r="AW21" i="1" s="1"/>
  <c r="AU29" i="1"/>
  <c r="AW29" i="1" s="1"/>
  <c r="Q29" i="1"/>
  <c r="I21" i="1"/>
  <c r="Y21" i="1"/>
  <c r="Q22" i="1"/>
  <c r="AY22" i="1"/>
  <c r="U24" i="1"/>
  <c r="U28" i="1"/>
  <c r="AU28" i="1"/>
  <c r="H30" i="1"/>
  <c r="AV30" i="1" s="1"/>
  <c r="R23" i="1"/>
  <c r="S23" i="1" s="1"/>
  <c r="G24" i="1"/>
  <c r="L24" i="1"/>
  <c r="AF27" i="1"/>
  <c r="I27" i="1"/>
  <c r="I28" i="1"/>
  <c r="L28" i="1"/>
  <c r="H28" i="1"/>
  <c r="AV28" i="1" s="1"/>
  <c r="L29" i="1"/>
  <c r="H29" i="1"/>
  <c r="AV29" i="1" s="1"/>
  <c r="G29" i="1"/>
  <c r="L21" i="1"/>
  <c r="H21" i="1"/>
  <c r="AV21" i="1" s="1"/>
  <c r="AY21" i="1" s="1"/>
  <c r="AW28" i="1"/>
  <c r="U20" i="1"/>
  <c r="H24" i="1"/>
  <c r="AV24" i="1" s="1"/>
  <c r="AF24" i="1"/>
  <c r="CC24" i="1"/>
  <c r="G26" i="1"/>
  <c r="AF26" i="1"/>
  <c r="L27" i="1"/>
  <c r="Q27" i="1"/>
  <c r="R28" i="1"/>
  <c r="S28" i="1" s="1"/>
  <c r="G30" i="1"/>
  <c r="AF30" i="1"/>
  <c r="AY29" i="1" l="1"/>
  <c r="AY25" i="1"/>
  <c r="AY28" i="1"/>
  <c r="AY30" i="1"/>
  <c r="Q20" i="1"/>
  <c r="R20" i="1" s="1"/>
  <c r="S20" i="1" s="1"/>
  <c r="Z20" i="1" s="1"/>
  <c r="AU20" i="1"/>
  <c r="T28" i="1"/>
  <c r="X28" i="1" s="1"/>
  <c r="AA28" i="1"/>
  <c r="R27" i="1"/>
  <c r="S27" i="1" s="1"/>
  <c r="Q24" i="1"/>
  <c r="AU24" i="1"/>
  <c r="AW24" i="1" s="1"/>
  <c r="O28" i="1"/>
  <c r="M28" i="1" s="1"/>
  <c r="P28" i="1" s="1"/>
  <c r="J28" i="1" s="1"/>
  <c r="K28" i="1" s="1"/>
  <c r="R21" i="1"/>
  <c r="S21" i="1" s="1"/>
  <c r="R26" i="1"/>
  <c r="S26" i="1" s="1"/>
  <c r="O26" i="1" s="1"/>
  <c r="M26" i="1" s="1"/>
  <c r="P26" i="1" s="1"/>
  <c r="J26" i="1" s="1"/>
  <c r="K26" i="1" s="1"/>
  <c r="Y25" i="1"/>
  <c r="R22" i="1"/>
  <c r="S22" i="1" s="1"/>
  <c r="R19" i="1"/>
  <c r="S19" i="1" s="1"/>
  <c r="AA20" i="1"/>
  <c r="AB20" i="1" s="1"/>
  <c r="T20" i="1"/>
  <c r="X20" i="1" s="1"/>
  <c r="Y24" i="1"/>
  <c r="AA23" i="1"/>
  <c r="T23" i="1"/>
  <c r="X23" i="1" s="1"/>
  <c r="Z23" i="1"/>
  <c r="Y19" i="1"/>
  <c r="Y26" i="1"/>
  <c r="Z28" i="1"/>
  <c r="Y30" i="1"/>
  <c r="AY24" i="1"/>
  <c r="Y29" i="1"/>
  <c r="O20" i="1"/>
  <c r="M20" i="1" s="1"/>
  <c r="P20" i="1" s="1"/>
  <c r="J20" i="1" s="1"/>
  <c r="K20" i="1" s="1"/>
  <c r="R29" i="1"/>
  <c r="S29" i="1" s="1"/>
  <c r="Y23" i="1"/>
  <c r="O23" i="1"/>
  <c r="M23" i="1" s="1"/>
  <c r="P23" i="1" s="1"/>
  <c r="J23" i="1" s="1"/>
  <c r="K23" i="1" s="1"/>
  <c r="R30" i="1"/>
  <c r="S30" i="1" s="1"/>
  <c r="R25" i="1"/>
  <c r="S25" i="1" s="1"/>
  <c r="AW20" i="1" l="1"/>
  <c r="AY20" i="1"/>
  <c r="AA19" i="1"/>
  <c r="T19" i="1"/>
  <c r="X19" i="1" s="1"/>
  <c r="Z19" i="1"/>
  <c r="AA22" i="1"/>
  <c r="T22" i="1"/>
  <c r="X22" i="1" s="1"/>
  <c r="Z22" i="1"/>
  <c r="O22" i="1"/>
  <c r="M22" i="1" s="1"/>
  <c r="P22" i="1" s="1"/>
  <c r="J22" i="1" s="1"/>
  <c r="K22" i="1" s="1"/>
  <c r="T27" i="1"/>
  <c r="X27" i="1" s="1"/>
  <c r="AA27" i="1"/>
  <c r="O27" i="1"/>
  <c r="M27" i="1" s="1"/>
  <c r="P27" i="1" s="1"/>
  <c r="J27" i="1" s="1"/>
  <c r="K27" i="1" s="1"/>
  <c r="Z27" i="1"/>
  <c r="AA30" i="1"/>
  <c r="T30" i="1"/>
  <c r="X30" i="1" s="1"/>
  <c r="Z30" i="1"/>
  <c r="O30" i="1"/>
  <c r="M30" i="1" s="1"/>
  <c r="P30" i="1" s="1"/>
  <c r="J30" i="1" s="1"/>
  <c r="K30" i="1" s="1"/>
  <c r="AB23" i="1"/>
  <c r="AA26" i="1"/>
  <c r="T26" i="1"/>
  <c r="X26" i="1" s="1"/>
  <c r="Z26" i="1"/>
  <c r="AB28" i="1"/>
  <c r="T25" i="1"/>
  <c r="X25" i="1" s="1"/>
  <c r="Z25" i="1"/>
  <c r="AA25" i="1"/>
  <c r="T29" i="1"/>
  <c r="X29" i="1" s="1"/>
  <c r="AA29" i="1"/>
  <c r="Z29" i="1"/>
  <c r="O29" i="1"/>
  <c r="M29" i="1" s="1"/>
  <c r="P29" i="1" s="1"/>
  <c r="J29" i="1" s="1"/>
  <c r="K29" i="1" s="1"/>
  <c r="O19" i="1"/>
  <c r="M19" i="1" s="1"/>
  <c r="P19" i="1" s="1"/>
  <c r="J19" i="1" s="1"/>
  <c r="K19" i="1" s="1"/>
  <c r="O25" i="1"/>
  <c r="M25" i="1" s="1"/>
  <c r="P25" i="1" s="1"/>
  <c r="J25" i="1" s="1"/>
  <c r="K25" i="1" s="1"/>
  <c r="T21" i="1"/>
  <c r="X21" i="1" s="1"/>
  <c r="AA21" i="1"/>
  <c r="AB21" i="1" s="1"/>
  <c r="O21" i="1"/>
  <c r="M21" i="1" s="1"/>
  <c r="P21" i="1" s="1"/>
  <c r="J21" i="1" s="1"/>
  <c r="K21" i="1" s="1"/>
  <c r="Z21" i="1"/>
  <c r="R24" i="1"/>
  <c r="S24" i="1" s="1"/>
  <c r="AB30" i="1" l="1"/>
  <c r="AB22" i="1"/>
  <c r="AB25" i="1"/>
  <c r="Z24" i="1"/>
  <c r="T24" i="1"/>
  <c r="X24" i="1" s="1"/>
  <c r="AA24" i="1"/>
  <c r="AB24" i="1" s="1"/>
  <c r="O24" i="1"/>
  <c r="M24" i="1" s="1"/>
  <c r="P24" i="1" s="1"/>
  <c r="J24" i="1" s="1"/>
  <c r="K24" i="1" s="1"/>
  <c r="AB29" i="1"/>
  <c r="AB26" i="1"/>
  <c r="AB27" i="1"/>
  <c r="AB19" i="1"/>
</calcChain>
</file>

<file path=xl/sharedStrings.xml><?xml version="1.0" encoding="utf-8"?>
<sst xmlns="http://schemas.openxmlformats.org/spreadsheetml/2006/main" count="1032" uniqueCount="428">
  <si>
    <t>File opened</t>
  </si>
  <si>
    <t>2020-09-15 17:17:01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</si>
  <si>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</si>
  <si>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</si>
  <si>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</si>
  <si>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</si>
  <si>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</si>
  <si>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</si>
  <si>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</si>
  <si>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</si>
  <si>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</si>
  <si>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</si>
  <si>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</si>
  <si>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{"h2oaspanconc1": "12.3", "co2bspan2": "-0.0307497", "co2bspanconc2": "314.9", "h2obspan2": "0", "ssb_ref": "31753.4", "co2bspan2a": "0.311555", "flowbzero": "0.28968", "co2azero": "0.921054", "ssa_ref": "36120.6", "co2aspan1": "1.00005", "h2oaspan2b": "0.0708394", "tbzero": "0.254194", "h2oaspan2": "0", "oxygen": "21", "h2oaspanconc2": "0", "co2aspan2": "-0.0307414", "tazero": "0.147623", "co2aspan2a": "0.312431", "h2obspanconc1": "12.3", "h2obzero": "1.07175", "co2bspanconc1": "2475", "co2bzero": "0.906224", "h2obspan2b": "0.069531", "h2obspan2a": "0.0694225", "flowazero": "0.35803", "co2aspanconc1": "2475", "h2oaspan1": "1.00685", "co2aspan2b": "0.309446", "co2bspan1": "0.99974", "flowmeterzero": "1.00382", "co2bspan2b": "0.308489", "co2aspanconc2": "314.9", "h2oaspan2a": "0.0703577", "h2oazero": "1.08538", "h2obspan1": "1.00156", "chamberpressurezero": "2.63676", "h2obspanconc2": "0"}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</si>
  <si>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</si>
  <si>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</si>
  <si>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</si>
  <si>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</si>
  <si>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</si>
  <si>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</si>
  <si>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</si>
  <si>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</si>
  <si>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</si>
  <si>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17:17:01</t>
  </si>
  <si>
    <t>Stability Definition:	ΔH2O (Meas2): Slp&lt;0.5 Per=20	ΔCO2 (Meas2):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</si>
  <si>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</si>
  <si>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</si>
  <si>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</si>
  <si>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</si>
  <si>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</si>
  <si>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</si>
  <si>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</si>
  <si>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</si>
  <si>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</si>
  <si>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</si>
  <si>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</si>
  <si>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</si>
  <si>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</si>
  <si>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</si>
  <si>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</si>
  <si>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</si>
  <si>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</si>
  <si>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</si>
  <si>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</si>
  <si>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</si>
  <si>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</si>
  <si>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</si>
  <si>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</si>
  <si>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</si>
  <si>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</si>
  <si>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</si>
  <si>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</si>
  <si>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</si>
  <si>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</si>
  <si>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</si>
  <si>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</si>
  <si>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</si>
  <si>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</si>
  <si>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</si>
  <si>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</si>
  <si>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</si>
  <si>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</si>
  <si>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</si>
  <si>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</si>
  <si>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</si>
  <si>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</si>
  <si>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</si>
  <si>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</si>
  <si>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</si>
  <si>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</si>
  <si>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</si>
  <si>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</si>
  <si>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</si>
  <si>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</si>
  <si>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</si>
  <si>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</si>
  <si>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</si>
  <si>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</si>
  <si>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</si>
  <si>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</si>
  <si>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</si>
  <si>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</si>
  <si>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</si>
  <si>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</si>
  <si>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</si>
  <si>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</si>
  <si>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</si>
  <si>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</si>
  <si>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</si>
  <si>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</si>
  <si>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</si>
  <si>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</si>
  <si>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</si>
  <si>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</si>
  <si>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</si>
  <si>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</si>
  <si>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</si>
  <si>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</si>
  <si>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</si>
  <si>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</si>
  <si>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</si>
  <si>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</si>
  <si>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</si>
  <si>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</si>
  <si>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</si>
  <si>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</si>
  <si>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</si>
  <si>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</si>
  <si>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</si>
  <si>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</si>
  <si>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</si>
  <si>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</si>
  <si>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</si>
  <si>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</si>
  <si>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</si>
  <si>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</si>
  <si>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</si>
  <si>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</si>
  <si>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</si>
  <si>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</si>
  <si>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</si>
  <si>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</si>
  <si>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</si>
  <si>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</si>
  <si>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</si>
  <si>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</si>
  <si>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</si>
  <si>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</si>
  <si>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</si>
  <si>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</si>
  <si>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</si>
  <si>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</si>
  <si>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</si>
  <si>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</si>
  <si>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</si>
  <si>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</si>
  <si>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</si>
  <si>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</si>
  <si>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</si>
  <si>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</si>
  <si>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</si>
  <si>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</si>
  <si>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</si>
  <si>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</si>
  <si>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</si>
  <si>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</si>
  <si>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</si>
  <si>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</si>
  <si>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</si>
  <si>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</si>
  <si>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</si>
  <si>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</si>
  <si>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</si>
  <si>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</si>
  <si>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</si>
  <si>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</si>
  <si>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</si>
  <si>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</si>
  <si>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</si>
  <si>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</si>
  <si>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</si>
  <si>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</si>
  <si>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</si>
  <si>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</si>
  <si>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</si>
  <si>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</si>
  <si>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</si>
  <si>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</si>
  <si>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</si>
  <si>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</si>
  <si>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</si>
  <si>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</si>
  <si>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</si>
  <si>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</si>
  <si>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</si>
  <si>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</si>
  <si>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</si>
  <si>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</si>
  <si>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</si>
  <si>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</si>
  <si>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</si>
  <si>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</si>
  <si>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</si>
  <si>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</si>
  <si>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</si>
  <si>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</si>
  <si>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</si>
  <si>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</si>
  <si>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</si>
  <si>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</si>
  <si>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</si>
  <si>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</si>
  <si>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</si>
  <si>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</si>
  <si>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</si>
  <si>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</si>
  <si>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</si>
  <si>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</si>
  <si>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</si>
  <si>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</si>
  <si>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</si>
  <si>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</si>
  <si>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</si>
  <si>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</si>
  <si>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</si>
  <si>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</si>
  <si>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</si>
  <si>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</si>
  <si>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</si>
  <si>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</si>
  <si>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</si>
  <si>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</si>
  <si>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</si>
  <si>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</si>
  <si>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</si>
  <si>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</si>
  <si>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</si>
  <si>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</si>
  <si>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</si>
  <si>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</si>
  <si>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</si>
  <si>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</si>
  <si>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</si>
  <si>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</si>
  <si>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</si>
  <si>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</si>
  <si>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</si>
  <si>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</si>
  <si>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</si>
  <si>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</si>
  <si>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</si>
  <si>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</si>
  <si>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</si>
  <si>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</si>
  <si>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</si>
  <si>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</si>
  <si>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</si>
  <si>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</si>
  <si>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</si>
  <si>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</si>
  <si>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</si>
  <si>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</si>
  <si>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</si>
  <si>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</si>
  <si>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</si>
  <si>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</si>
  <si>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</si>
  <si>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</si>
  <si>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</si>
  <si>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</si>
  <si>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</si>
  <si>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</si>
  <si>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</si>
  <si>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</si>
  <si>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</si>
  <si>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</si>
  <si>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</si>
  <si>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</si>
  <si>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</si>
  <si>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</si>
  <si>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</si>
  <si>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</si>
  <si>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</si>
  <si>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</si>
  <si>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</si>
  <si>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</si>
  <si>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</si>
  <si>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</si>
  <si>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</si>
  <si>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</si>
  <si>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</si>
  <si>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</si>
  <si>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</si>
  <si>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</si>
  <si>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</si>
  <si>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</si>
  <si>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</si>
  <si>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</si>
  <si>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</si>
  <si>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</si>
  <si>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</si>
  <si>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</si>
  <si>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</si>
  <si>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</si>
  <si>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</si>
  <si>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</si>
  <si>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</si>
  <si>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</si>
  <si>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</si>
  <si>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</si>
  <si>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</si>
  <si>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AccCO2_soda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</si>
  <si>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</si>
  <si>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</si>
  <si>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</si>
  <si>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</si>
  <si>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</si>
  <si>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</si>
  <si>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</si>
  <si>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</si>
  <si>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</si>
  <si>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</si>
  <si>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</si>
  <si>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</si>
  <si>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</si>
  <si>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</si>
  <si>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</si>
  <si>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</si>
  <si>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</si>
  <si>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</si>
  <si>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</si>
  <si>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</si>
  <si>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</si>
  <si>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</si>
  <si>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</si>
  <si>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</si>
  <si>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</si>
  <si>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</si>
  <si>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</si>
  <si>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</si>
  <si>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</si>
  <si>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</si>
  <si>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</si>
  <si>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</si>
  <si>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</si>
  <si>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</si>
  <si>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</si>
  <si>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</si>
  <si>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</si>
  <si>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</si>
  <si>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</si>
  <si>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</si>
  <si>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</si>
  <si>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</si>
  <si>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</si>
  <si>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</si>
  <si>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</si>
  <si>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</si>
  <si>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</si>
  <si>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</si>
  <si>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</si>
  <si>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</si>
  <si>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</si>
  <si>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</si>
  <si>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</si>
  <si>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</si>
  <si>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</si>
  <si>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</si>
  <si>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</si>
  <si>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</si>
  <si>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</si>
  <si>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</si>
  <si>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</si>
  <si>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</si>
  <si>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</si>
  <si>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</si>
  <si>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</si>
  <si>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</si>
  <si>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</si>
  <si>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</si>
  <si>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</si>
  <si>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</si>
  <si>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</si>
  <si>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</si>
  <si>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</si>
  <si>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</si>
  <si>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</si>
  <si>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</si>
  <si>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</si>
  <si>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mg</t>
  </si>
  <si>
    <t>hrs</t>
  </si>
  <si>
    <t>min</t>
  </si>
  <si>
    <t>MPF-714-20200915-17_16_12</t>
  </si>
  <si>
    <t>-</t>
  </si>
  <si>
    <t>0/2</t>
  </si>
  <si>
    <t>00000000</t>
  </si>
  <si>
    <t>iiiiiiii</t>
  </si>
  <si>
    <t>off</t>
  </si>
  <si>
    <t>20200915 17:23:22</t>
  </si>
  <si>
    <t>17:23:22</t>
  </si>
  <si>
    <t>MPF-716-20200915-17_23_46</t>
  </si>
  <si>
    <t>17:22:23</t>
  </si>
  <si>
    <t>20200915 17:25:23</t>
  </si>
  <si>
    <t>17:25:23</t>
  </si>
  <si>
    <t>MPF-717-20200915-17_25_47</t>
  </si>
  <si>
    <t>17:24:19</t>
  </si>
  <si>
    <t>20200915 17:27:23</t>
  </si>
  <si>
    <t>17:27:23</t>
  </si>
  <si>
    <t>MPF-718-20200915-17_27_47</t>
  </si>
  <si>
    <t>17:26:22</t>
  </si>
  <si>
    <t>20200915 17:29:24</t>
  </si>
  <si>
    <t>17:29:24</t>
  </si>
  <si>
    <t>MPF-719-20200915-17_29_48</t>
  </si>
  <si>
    <t>17:28:18</t>
  </si>
  <si>
    <t>20200915 17:31:24</t>
  </si>
  <si>
    <t>17:31:24</t>
  </si>
  <si>
    <t>MPF-720-20200915-17_31_48</t>
  </si>
  <si>
    <t>17:30:20</t>
  </si>
  <si>
    <t>20200915 17:33:25</t>
  </si>
  <si>
    <t>17:33:25</t>
  </si>
  <si>
    <t>MPF-721-20200915-17_33_49</t>
  </si>
  <si>
    <t>17:32:24</t>
  </si>
  <si>
    <t>20200915 17:35:25</t>
  </si>
  <si>
    <t>17:35:25</t>
  </si>
  <si>
    <t>MPF-722-20200915-17_35_49</t>
  </si>
  <si>
    <t>17:34:18</t>
  </si>
  <si>
    <t>20200915 17:37:26</t>
  </si>
  <si>
    <t>17:37:26</t>
  </si>
  <si>
    <t>MPF-723-20200915-17_37_50</t>
  </si>
  <si>
    <t>17:36:22</t>
  </si>
  <si>
    <t>20200915 17:39:26</t>
  </si>
  <si>
    <t>17:39:26</t>
  </si>
  <si>
    <t>MPF-724-20200915-17_39_50</t>
  </si>
  <si>
    <t>17:38:22</t>
  </si>
  <si>
    <t>20200915 17:41:27</t>
  </si>
  <si>
    <t>17:41:27</t>
  </si>
  <si>
    <t>MPF-725-20200915-17_41_51</t>
  </si>
  <si>
    <t>17:40:19</t>
  </si>
  <si>
    <t>20200915 17:43:28</t>
  </si>
  <si>
    <t>17:43:28</t>
  </si>
  <si>
    <t>MPF-726-20200915-17_43_52</t>
  </si>
  <si>
    <t>17:42:21</t>
  </si>
  <si>
    <t>20200915 18:06:22</t>
  </si>
  <si>
    <t>18:06:22</t>
  </si>
  <si>
    <t>MPF-727-20200915-18_06_46</t>
  </si>
  <si>
    <t>18:06:41</t>
  </si>
  <si>
    <t>2/2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</si>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</sst>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427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369</v>
      </c>
      <c r="GL18" t="s">
        <v>369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1600208602.5999999</v>
      </c>
      <c r="C19">
        <v>299.5</v>
      </c>
      <c r="D19" t="s">
        <v>378</v>
      </c>
      <c r="E19" t="s">
        <v>379</v>
      </c>
      <c r="F19">
        <v>1600208602.5999999</v>
      </c>
      <c r="G19">
        <f t="shared" ref="G19:G30" si="0">CM19*AE19*(CI19-CJ19)/(100*$B$7*(1000-AE19*CI19))</f>
        <v>2.157351165899774E-3</v>
      </c>
      <c r="H19">
        <f t="shared" ref="H19:H30" si="1">CM19*AE19*(CH19-CG19*(1000-AE19*CJ19)/(1000-AE19*CI19))/(100*$B$7)</f>
        <v>18.713055672975685</v>
      </c>
      <c r="I19">
        <f t="shared" ref="I19:I30" si="2">CG19 - IF(AE19&gt;1, H19*$B$7*100/(AG19*CU19), 0)</f>
        <v>376.59699999999998</v>
      </c>
      <c r="J19">
        <f t="shared" ref="J19:J30" si="3">((P19-G19/2)*I19-H19)/(P19+G19/2)</f>
        <v>286.83900468060972</v>
      </c>
      <c r="K19">
        <f t="shared" ref="K19:K30" si="4">J19*(CN19+CO19)/1000</f>
        <v>29.150883546529151</v>
      </c>
      <c r="L19">
        <f t="shared" ref="L19:L30" si="5">(CG19 - IF(AE19&gt;1, H19*$B$7*100/(AG19*CU19), 0))*(CN19+CO19)/1000</f>
        <v>38.272811967103998</v>
      </c>
      <c r="M19">
        <f t="shared" ref="M19:M30" si="6">2/((1/O19-1/N19)+SIGN(O19)*SQRT((1/O19-1/N19)*(1/O19-1/N19) + 4*$C$7/(($C$7+1)*($C$7+1))*(2*1/O19*1/N19-1/N19*1/N19)))</f>
        <v>0.36668739682860474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2.9541470629394042</v>
      </c>
      <c r="O19">
        <f t="shared" ref="O19:O30" si="8">G19*(1000-(1000*0.61365*EXP(17.502*S19/(240.97+S19))/(CN19+CO19)+CI19)/2)/(1000*0.61365*EXP(17.502*S19/(240.97+S19))/(CN19+CO19)-CI19)</f>
        <v>0.34314795270473153</v>
      </c>
      <c r="P19">
        <f t="shared" ref="P19:P30" si="9">1/(($C$7+1)/(M19/1.6)+1/(N19/1.37)) + $C$7/(($C$7+1)/(M19/1.6) + $C$7/(N19/1.37))</f>
        <v>0.21645634823884408</v>
      </c>
      <c r="Q19">
        <f t="shared" ref="Q19:Q30" si="10">(CC19*CE19)</f>
        <v>209.7192336332908</v>
      </c>
      <c r="R19">
        <f t="shared" ref="R19:R30" si="11">(CP19+(Q19+2*0.95*0.0000000567*(((CP19+$B$9)+273)^4-(CP19+273)^4)-44100*G19)/(1.84*29.3*N19+8*0.95*0.0000000567*(CP19+273)^3))</f>
        <v>26.592446345969925</v>
      </c>
      <c r="S19">
        <f t="shared" ref="S19:S30" si="12">($C$9*CQ19+$D$9*CR19+$E$9*R19)</f>
        <v>25.682200000000002</v>
      </c>
      <c r="T19">
        <f t="shared" ref="T19:T30" si="13">0.61365*EXP(17.502*S19/(240.97+S19))</f>
        <v>3.3113232854376422</v>
      </c>
      <c r="U19">
        <f t="shared" ref="U19:U30" si="14">(V19/W19*100)</f>
        <v>80.130101057396359</v>
      </c>
      <c r="V19">
        <f t="shared" ref="V19:V30" si="15">CI19*(CN19+CO19)/1000</f>
        <v>2.6912627294079998</v>
      </c>
      <c r="W19">
        <f t="shared" ref="W19:W30" si="16">0.61365*EXP(17.502*CP19/(240.97+CP19))</f>
        <v>3.3586164174188124</v>
      </c>
      <c r="X19">
        <f t="shared" ref="X19:X30" si="17">(T19-CI19*(CN19+CO19)/1000)</f>
        <v>0.62006055602964238</v>
      </c>
      <c r="Y19">
        <f t="shared" ref="Y19:Y30" si="18">(-G19*44100)</f>
        <v>-95.139186416180038</v>
      </c>
      <c r="Z19">
        <f t="shared" ref="Z19:Z30" si="19">2*29.3*N19*0.92*(CP19-S19)</f>
        <v>38.111869566205378</v>
      </c>
      <c r="AA19">
        <f t="shared" ref="AA19:AA30" si="20">2*0.95*0.0000000567*(((CP19+$B$9)+273)^4-(S19+273)^4)</f>
        <v>2.7509916078977139</v>
      </c>
      <c r="AB19">
        <f t="shared" ref="AB19:AB30" si="21">Q19+AA19+Y19+Z19</f>
        <v>155.44290839121385</v>
      </c>
      <c r="AC19">
        <v>35</v>
      </c>
      <c r="AD19">
        <v>7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53816.055116756164</v>
      </c>
      <c r="AH19" t="s">
        <v>372</v>
      </c>
      <c r="AI19">
        <v>10443.299999999999</v>
      </c>
      <c r="AJ19">
        <v>726.32600000000002</v>
      </c>
      <c r="AK19">
        <v>3359.02</v>
      </c>
      <c r="AL19">
        <f t="shared" ref="AL19:AL30" si="25">AK19-AJ19</f>
        <v>2632.694</v>
      </c>
      <c r="AM19">
        <f t="shared" ref="AM19:AM30" si="26">AL19/AK19</f>
        <v>0.78376848009240785</v>
      </c>
      <c r="AN19">
        <v>-0.70797637827159998</v>
      </c>
      <c r="AO19" t="s">
        <v>380</v>
      </c>
      <c r="AP19">
        <v>10465.5</v>
      </c>
      <c r="AQ19">
        <v>769.25</v>
      </c>
      <c r="AR19">
        <v>1102.23</v>
      </c>
      <c r="AS19">
        <f t="shared" ref="AS19:AS30" si="27">1-AQ19/AR19</f>
        <v>0.30209665859212687</v>
      </c>
      <c r="AT19">
        <v>0.5</v>
      </c>
      <c r="AU19">
        <f t="shared" ref="AU19:AU30" si="28">CC19</f>
        <v>1093.120791630688</v>
      </c>
      <c r="AV19">
        <f t="shared" ref="AV19:AV30" si="29">H19</f>
        <v>18.713055672975685</v>
      </c>
      <c r="AW19">
        <f t="shared" ref="AW19:AW30" si="30">AS19*AT19*AU19</f>
        <v>165.11406929460571</v>
      </c>
      <c r="AX19">
        <f t="shared" ref="AX19:AX30" si="31">BC19/AR19</f>
        <v>1</v>
      </c>
      <c r="AY19">
        <f t="shared" ref="AY19:AY30" si="32">(AV19-AN19)/AU19</f>
        <v>1.7766592859582805E-2</v>
      </c>
      <c r="AZ19">
        <f t="shared" ref="AZ19:AZ30" si="33">(AK19-AR19)/AR19</f>
        <v>2.0474764795006486</v>
      </c>
      <c r="BA19" t="s">
        <v>373</v>
      </c>
      <c r="BB19">
        <v>0</v>
      </c>
      <c r="BC19">
        <f t="shared" ref="BC19:BC30" si="34">AR19-BB19</f>
        <v>1102.23</v>
      </c>
      <c r="BD19">
        <f t="shared" ref="BD19:BD30" si="35">(AR19-AQ19)/(AR19-BB19)</f>
        <v>0.30209665859212687</v>
      </c>
      <c r="BE19">
        <f t="shared" ref="BE19:BE30" si="36">(AK19-AR19)/(AK19-BB19)</f>
        <v>0.67185964954063981</v>
      </c>
      <c r="BF19">
        <f t="shared" ref="BF19:BF30" si="37">(AR19-AQ19)/(AR19-AJ19)</f>
        <v>0.8858112709627991</v>
      </c>
      <c r="BG19">
        <f t="shared" ref="BG19:BG30" si="38">(AK19-AR19)/(AK19-AJ19)</f>
        <v>0.85721698002122537</v>
      </c>
      <c r="BH19">
        <f t="shared" ref="BH19:BH30" si="39">(BD19*BB19/AQ19)</f>
        <v>0</v>
      </c>
      <c r="BI19">
        <f t="shared" ref="BI19:BI30" si="40">(1-BH19)</f>
        <v>1</v>
      </c>
      <c r="BJ19">
        <v>716</v>
      </c>
      <c r="BK19">
        <v>300</v>
      </c>
      <c r="BL19">
        <v>300</v>
      </c>
      <c r="BM19">
        <v>300</v>
      </c>
      <c r="BN19">
        <v>10465.5</v>
      </c>
      <c r="BO19">
        <v>1047.02</v>
      </c>
      <c r="BP19">
        <v>-7.5961800000000001E-3</v>
      </c>
      <c r="BQ19">
        <v>3.13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1299.9000000000001</v>
      </c>
      <c r="CC19">
        <f t="shared" ref="CC19:CC30" si="42">CB19*CD19</f>
        <v>1093.120791630688</v>
      </c>
      <c r="CD19">
        <f t="shared" ref="CD19:CD30" si="43">($B$13*$D$11+$C$13*$D$11+$F$13*((DU19+DM19)/MAX(DU19+DM19+DV19, 0.1)*$I$11+DV19/MAX(DU19+DM19+DV19, 0.1)*$J$11))/($B$13+$C$13+$F$13)</f>
        <v>0.84092683408776669</v>
      </c>
      <c r="CE19">
        <f t="shared" ref="CE19:CE30" si="44">($B$13*$K$11+$C$13*$K$11+$F$13*((DU19+DM19)/MAX(DU19+DM19+DV19, 0.1)*$P$11+DV19/MAX(DU19+DM19+DV19, 0.1)*$Q$11))/($B$13+$C$13+$F$13)</f>
        <v>0.19185366817553376</v>
      </c>
      <c r="CF19">
        <v>1600208602.5999999</v>
      </c>
      <c r="CG19">
        <v>376.59699999999998</v>
      </c>
      <c r="CH19">
        <v>400.02699999999999</v>
      </c>
      <c r="CI19">
        <v>26.4815</v>
      </c>
      <c r="CJ19">
        <v>23.961300000000001</v>
      </c>
      <c r="CK19">
        <v>340.72800000000001</v>
      </c>
      <c r="CL19">
        <v>24.925899999999999</v>
      </c>
      <c r="CM19">
        <v>500.01299999999998</v>
      </c>
      <c r="CN19">
        <v>101.428</v>
      </c>
      <c r="CO19">
        <v>0.20003199999999999</v>
      </c>
      <c r="CP19">
        <v>25.921500000000002</v>
      </c>
      <c r="CQ19">
        <v>25.682200000000002</v>
      </c>
      <c r="CR19">
        <v>999.9</v>
      </c>
      <c r="CS19">
        <v>0</v>
      </c>
      <c r="CT19">
        <v>0</v>
      </c>
      <c r="CU19">
        <v>9998.1200000000008</v>
      </c>
      <c r="CV19">
        <v>0</v>
      </c>
      <c r="CW19">
        <v>1.5289399999999999E-3</v>
      </c>
      <c r="CX19">
        <v>-23.429500000000001</v>
      </c>
      <c r="CY19">
        <v>386.84100000000001</v>
      </c>
      <c r="CZ19">
        <v>409.84699999999998</v>
      </c>
      <c r="DA19">
        <v>2.5202800000000001</v>
      </c>
      <c r="DB19">
        <v>400.02699999999999</v>
      </c>
      <c r="DC19">
        <v>23.961300000000001</v>
      </c>
      <c r="DD19">
        <v>2.6859700000000002</v>
      </c>
      <c r="DE19">
        <v>2.4303499999999998</v>
      </c>
      <c r="DF19">
        <v>22.1996</v>
      </c>
      <c r="DG19">
        <v>20.567399999999999</v>
      </c>
      <c r="DH19">
        <v>1299.9000000000001</v>
      </c>
      <c r="DI19">
        <v>0.96899000000000002</v>
      </c>
      <c r="DJ19">
        <v>3.1010300000000001E-2</v>
      </c>
      <c r="DK19">
        <v>0</v>
      </c>
      <c r="DL19">
        <v>769.68</v>
      </c>
      <c r="DM19">
        <v>4.9990300000000003</v>
      </c>
      <c r="DN19">
        <v>9931.26</v>
      </c>
      <c r="DO19">
        <v>10312.5</v>
      </c>
      <c r="DP19">
        <v>42.125</v>
      </c>
      <c r="DQ19">
        <v>45.125</v>
      </c>
      <c r="DR19">
        <v>43.561999999999998</v>
      </c>
      <c r="DS19">
        <v>44.311999999999998</v>
      </c>
      <c r="DT19">
        <v>44.061999999999998</v>
      </c>
      <c r="DU19">
        <v>1254.75</v>
      </c>
      <c r="DV19">
        <v>40.159999999999997</v>
      </c>
      <c r="DW19">
        <v>0</v>
      </c>
      <c r="DX19">
        <v>299.200000047684</v>
      </c>
      <c r="DY19">
        <v>0</v>
      </c>
      <c r="DZ19">
        <v>769.25</v>
      </c>
      <c r="EA19">
        <v>5.3090769144818699</v>
      </c>
      <c r="EB19">
        <v>89.567692264537101</v>
      </c>
      <c r="EC19">
        <v>9922.7224000000006</v>
      </c>
      <c r="ED19">
        <v>15</v>
      </c>
      <c r="EE19">
        <v>1600208543.5999999</v>
      </c>
      <c r="EF19" t="s">
        <v>381</v>
      </c>
      <c r="EG19">
        <v>1600208542.0999999</v>
      </c>
      <c r="EH19">
        <v>1600208543.5999999</v>
      </c>
      <c r="EI19">
        <v>119</v>
      </c>
      <c r="EJ19">
        <v>3.5000000000000003E-2</v>
      </c>
      <c r="EK19">
        <v>3.0000000000000001E-3</v>
      </c>
      <c r="EL19">
        <v>35.869</v>
      </c>
      <c r="EM19">
        <v>1.556</v>
      </c>
      <c r="EN19">
        <v>400</v>
      </c>
      <c r="EO19">
        <v>24</v>
      </c>
      <c r="EP19">
        <v>0.14000000000000001</v>
      </c>
      <c r="EQ19">
        <v>0.04</v>
      </c>
      <c r="ER19">
        <v>-27.292504878048799</v>
      </c>
      <c r="ES19">
        <v>37.659714982578301</v>
      </c>
      <c r="ET19">
        <v>4.1353030171776597</v>
      </c>
      <c r="EU19">
        <v>0</v>
      </c>
      <c r="EV19">
        <v>2.3133429268292698</v>
      </c>
      <c r="EW19">
        <v>1.46523031358885</v>
      </c>
      <c r="EX19">
        <v>0.14576194577233201</v>
      </c>
      <c r="EY19">
        <v>0</v>
      </c>
      <c r="EZ19">
        <v>0</v>
      </c>
      <c r="FA19">
        <v>2</v>
      </c>
      <c r="FB19" t="s">
        <v>374</v>
      </c>
      <c r="FC19">
        <v>2.9293800000000001</v>
      </c>
      <c r="FD19">
        <v>2.8852099999999998</v>
      </c>
      <c r="FE19">
        <v>8.6954299999999998E-2</v>
      </c>
      <c r="FF19">
        <v>9.8514400000000002E-2</v>
      </c>
      <c r="FG19">
        <v>0.120814</v>
      </c>
      <c r="FH19">
        <v>0.115562</v>
      </c>
      <c r="FI19">
        <v>28999.599999999999</v>
      </c>
      <c r="FJ19">
        <v>29096.3</v>
      </c>
      <c r="FK19">
        <v>29444.799999999999</v>
      </c>
      <c r="FL19">
        <v>29472.7</v>
      </c>
      <c r="FM19">
        <v>34501.800000000003</v>
      </c>
      <c r="FN19">
        <v>33310.699999999997</v>
      </c>
      <c r="FO19">
        <v>42651.8</v>
      </c>
      <c r="FP19">
        <v>40424.1</v>
      </c>
      <c r="FQ19">
        <v>1.96035</v>
      </c>
      <c r="FR19">
        <v>1.9363300000000001</v>
      </c>
      <c r="FS19">
        <v>-5.0086499999999999E-2</v>
      </c>
      <c r="FT19">
        <v>0</v>
      </c>
      <c r="FU19">
        <v>26.502500000000001</v>
      </c>
      <c r="FV19">
        <v>999.9</v>
      </c>
      <c r="FW19">
        <v>36.033000000000001</v>
      </c>
      <c r="FX19">
        <v>36.618000000000002</v>
      </c>
      <c r="FY19">
        <v>21.936800000000002</v>
      </c>
      <c r="FZ19">
        <v>62.688699999999997</v>
      </c>
      <c r="GA19">
        <v>35.5809</v>
      </c>
      <c r="GB19">
        <v>1</v>
      </c>
      <c r="GC19">
        <v>0.416603</v>
      </c>
      <c r="GD19">
        <v>3.40612</v>
      </c>
      <c r="GE19">
        <v>20.2165</v>
      </c>
      <c r="GF19">
        <v>5.2475399999999999</v>
      </c>
      <c r="GG19">
        <v>12.0519</v>
      </c>
      <c r="GH19">
        <v>5.0241499999999997</v>
      </c>
      <c r="GI19">
        <v>3.3010000000000002</v>
      </c>
      <c r="GJ19">
        <v>9999</v>
      </c>
      <c r="GK19">
        <v>9999</v>
      </c>
      <c r="GL19">
        <v>9999</v>
      </c>
      <c r="GM19">
        <v>999.9</v>
      </c>
      <c r="GN19">
        <v>1.87801</v>
      </c>
      <c r="GO19">
        <v>1.87961</v>
      </c>
      <c r="GP19">
        <v>1.8785099999999999</v>
      </c>
      <c r="GQ19">
        <v>1.8790500000000001</v>
      </c>
      <c r="GR19">
        <v>1.8804700000000001</v>
      </c>
      <c r="GS19">
        <v>1.87504</v>
      </c>
      <c r="GT19">
        <v>1.8820300000000001</v>
      </c>
      <c r="GU19">
        <v>1.8769499999999999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35.869</v>
      </c>
      <c r="HJ19">
        <v>1.5556000000000001</v>
      </c>
      <c r="HK19">
        <v>35.869333333333302</v>
      </c>
      <c r="HL19">
        <v>0</v>
      </c>
      <c r="HM19">
        <v>0</v>
      </c>
      <c r="HN19">
        <v>0</v>
      </c>
      <c r="HO19">
        <v>1.5556449999999999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</v>
      </c>
      <c r="HX19">
        <v>1</v>
      </c>
      <c r="HY19">
        <v>2</v>
      </c>
      <c r="HZ19">
        <v>459.4</v>
      </c>
      <c r="IA19">
        <v>494.95</v>
      </c>
      <c r="IB19">
        <v>22.685300000000002</v>
      </c>
      <c r="IC19">
        <v>32.425400000000003</v>
      </c>
      <c r="ID19">
        <v>29.9999</v>
      </c>
      <c r="IE19">
        <v>32.441299999999998</v>
      </c>
      <c r="IF19">
        <v>32.4163</v>
      </c>
      <c r="IG19">
        <v>18.783300000000001</v>
      </c>
      <c r="IH19">
        <v>100</v>
      </c>
      <c r="II19">
        <v>0</v>
      </c>
      <c r="IJ19">
        <v>22.695399999999999</v>
      </c>
      <c r="IK19">
        <v>400</v>
      </c>
      <c r="IL19">
        <v>7.0034900000000002</v>
      </c>
      <c r="IM19">
        <v>99.799899999999994</v>
      </c>
      <c r="IN19">
        <v>110.062</v>
      </c>
    </row>
    <row r="20" spans="1:248" x14ac:dyDescent="0.35">
      <c r="A20">
        <v>3</v>
      </c>
      <c r="B20">
        <v>1600208723.0999999</v>
      </c>
      <c r="C20">
        <v>420</v>
      </c>
      <c r="D20" t="s">
        <v>382</v>
      </c>
      <c r="E20" t="s">
        <v>383</v>
      </c>
      <c r="F20">
        <v>1600208723.0999999</v>
      </c>
      <c r="G20">
        <f t="shared" si="0"/>
        <v>2.0920245668468347E-3</v>
      </c>
      <c r="H20">
        <f t="shared" si="1"/>
        <v>18.477742279772698</v>
      </c>
      <c r="I20">
        <f t="shared" si="2"/>
        <v>376.94</v>
      </c>
      <c r="J20">
        <f t="shared" si="3"/>
        <v>283.06648390640913</v>
      </c>
      <c r="K20">
        <f t="shared" si="4"/>
        <v>28.767221903674258</v>
      </c>
      <c r="L20">
        <f t="shared" si="5"/>
        <v>38.307313796840006</v>
      </c>
      <c r="M20">
        <f t="shared" si="6"/>
        <v>0.34478358156555938</v>
      </c>
      <c r="N20">
        <f t="shared" si="7"/>
        <v>2.9513756293072979</v>
      </c>
      <c r="O20">
        <f t="shared" si="8"/>
        <v>0.32386805493366572</v>
      </c>
      <c r="P20">
        <f t="shared" si="9"/>
        <v>0.20419089394678147</v>
      </c>
      <c r="Q20">
        <f t="shared" si="10"/>
        <v>177.4914563738464</v>
      </c>
      <c r="R20">
        <f t="shared" si="11"/>
        <v>26.432632995942843</v>
      </c>
      <c r="S20">
        <f t="shared" si="12"/>
        <v>25.724</v>
      </c>
      <c r="T20">
        <f t="shared" si="13"/>
        <v>3.3195420873821844</v>
      </c>
      <c r="U20">
        <f t="shared" si="14"/>
        <v>79.813389908763881</v>
      </c>
      <c r="V20">
        <f t="shared" si="15"/>
        <v>2.6824672603872002</v>
      </c>
      <c r="W20">
        <f t="shared" si="16"/>
        <v>3.3609238543226598</v>
      </c>
      <c r="X20">
        <f t="shared" si="17"/>
        <v>0.63707482699498419</v>
      </c>
      <c r="Y20">
        <f t="shared" si="18"/>
        <v>-92.258283397945405</v>
      </c>
      <c r="Z20">
        <f t="shared" si="19"/>
        <v>33.270855108080568</v>
      </c>
      <c r="AA20">
        <f t="shared" si="20"/>
        <v>2.4044569162468412</v>
      </c>
      <c r="AB20">
        <f t="shared" si="21"/>
        <v>120.9084850002284</v>
      </c>
      <c r="AC20">
        <v>34</v>
      </c>
      <c r="AD20">
        <v>7</v>
      </c>
      <c r="AE20">
        <f t="shared" si="22"/>
        <v>1</v>
      </c>
      <c r="AF20">
        <f t="shared" si="23"/>
        <v>0</v>
      </c>
      <c r="AG20">
        <f t="shared" si="24"/>
        <v>53732.77791821237</v>
      </c>
      <c r="AH20" t="s">
        <v>372</v>
      </c>
      <c r="AI20">
        <v>10443.299999999999</v>
      </c>
      <c r="AJ20">
        <v>726.32600000000002</v>
      </c>
      <c r="AK20">
        <v>3359.02</v>
      </c>
      <c r="AL20">
        <f t="shared" si="25"/>
        <v>2632.694</v>
      </c>
      <c r="AM20">
        <f t="shared" si="26"/>
        <v>0.78376848009240785</v>
      </c>
      <c r="AN20">
        <v>-0.70797637827159998</v>
      </c>
      <c r="AO20" t="s">
        <v>384</v>
      </c>
      <c r="AP20">
        <v>10459.4</v>
      </c>
      <c r="AQ20">
        <v>782.45047999999997</v>
      </c>
      <c r="AR20">
        <v>1224.69</v>
      </c>
      <c r="AS20">
        <f t="shared" si="27"/>
        <v>0.36110323428786062</v>
      </c>
      <c r="AT20">
        <v>0.5</v>
      </c>
      <c r="AU20">
        <f t="shared" si="28"/>
        <v>925.15260089773733</v>
      </c>
      <c r="AV20">
        <f t="shared" si="29"/>
        <v>18.477742279772698</v>
      </c>
      <c r="AW20">
        <f t="shared" si="30"/>
        <v>167.03779819699963</v>
      </c>
      <c r="AX20">
        <f t="shared" si="31"/>
        <v>1</v>
      </c>
      <c r="AY20">
        <f t="shared" si="32"/>
        <v>2.0737896255630817E-2</v>
      </c>
      <c r="AZ20">
        <f t="shared" si="33"/>
        <v>1.7427512268410781</v>
      </c>
      <c r="BA20" t="s">
        <v>373</v>
      </c>
      <c r="BB20">
        <v>0</v>
      </c>
      <c r="BC20">
        <f t="shared" si="34"/>
        <v>1224.69</v>
      </c>
      <c r="BD20">
        <f t="shared" si="35"/>
        <v>0.36110323428786067</v>
      </c>
      <c r="BE20">
        <f t="shared" si="36"/>
        <v>0.63540258765949587</v>
      </c>
      <c r="BF20">
        <f t="shared" si="37"/>
        <v>0.88738255572232361</v>
      </c>
      <c r="BG20">
        <f t="shared" si="38"/>
        <v>0.81070188939542531</v>
      </c>
      <c r="BH20">
        <f t="shared" si="39"/>
        <v>0</v>
      </c>
      <c r="BI20">
        <f t="shared" si="40"/>
        <v>1</v>
      </c>
      <c r="BJ20">
        <v>717</v>
      </c>
      <c r="BK20">
        <v>300</v>
      </c>
      <c r="BL20">
        <v>300</v>
      </c>
      <c r="BM20">
        <v>300</v>
      </c>
      <c r="BN20">
        <v>10459.4</v>
      </c>
      <c r="BO20">
        <v>1153.29</v>
      </c>
      <c r="BP20">
        <v>-7.7648600000000002E-3</v>
      </c>
      <c r="BQ20">
        <v>5.86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1100.1600000000001</v>
      </c>
      <c r="CC20">
        <f t="shared" si="42"/>
        <v>925.15260089773733</v>
      </c>
      <c r="CD20">
        <f t="shared" si="43"/>
        <v>0.84092550256120679</v>
      </c>
      <c r="CE20">
        <f t="shared" si="44"/>
        <v>0.19185100512241396</v>
      </c>
      <c r="CF20">
        <v>1600208723.0999999</v>
      </c>
      <c r="CG20">
        <v>376.94</v>
      </c>
      <c r="CH20">
        <v>400.05799999999999</v>
      </c>
      <c r="CI20">
        <v>26.395199999999999</v>
      </c>
      <c r="CJ20">
        <v>23.9512</v>
      </c>
      <c r="CK20">
        <v>341.04899999999998</v>
      </c>
      <c r="CL20">
        <v>24.839500000000001</v>
      </c>
      <c r="CM20">
        <v>500.03399999999999</v>
      </c>
      <c r="CN20">
        <v>101.42700000000001</v>
      </c>
      <c r="CO20">
        <v>0.20008600000000001</v>
      </c>
      <c r="CP20">
        <v>25.9331</v>
      </c>
      <c r="CQ20">
        <v>25.724</v>
      </c>
      <c r="CR20">
        <v>999.9</v>
      </c>
      <c r="CS20">
        <v>0</v>
      </c>
      <c r="CT20">
        <v>0</v>
      </c>
      <c r="CU20">
        <v>9982.5</v>
      </c>
      <c r="CV20">
        <v>0</v>
      </c>
      <c r="CW20">
        <v>1.5289399999999999E-3</v>
      </c>
      <c r="CX20">
        <v>-23.1175</v>
      </c>
      <c r="CY20">
        <v>387.15899999999999</v>
      </c>
      <c r="CZ20">
        <v>409.875</v>
      </c>
      <c r="DA20">
        <v>2.4439799999999998</v>
      </c>
      <c r="DB20">
        <v>400.05799999999999</v>
      </c>
      <c r="DC20">
        <v>23.9512</v>
      </c>
      <c r="DD20">
        <v>2.67719</v>
      </c>
      <c r="DE20">
        <v>2.4293</v>
      </c>
      <c r="DF20">
        <v>22.145800000000001</v>
      </c>
      <c r="DG20">
        <v>20.560400000000001</v>
      </c>
      <c r="DH20">
        <v>1100.1600000000001</v>
      </c>
      <c r="DI20">
        <v>0.96900799999999998</v>
      </c>
      <c r="DJ20">
        <v>3.0991999999999999E-2</v>
      </c>
      <c r="DK20">
        <v>0</v>
      </c>
      <c r="DL20">
        <v>783.63099999999997</v>
      </c>
      <c r="DM20">
        <v>4.9990300000000003</v>
      </c>
      <c r="DN20">
        <v>8572.5300000000007</v>
      </c>
      <c r="DO20">
        <v>8721.85</v>
      </c>
      <c r="DP20">
        <v>42.561999999999998</v>
      </c>
      <c r="DQ20">
        <v>45.625</v>
      </c>
      <c r="DR20">
        <v>44.125</v>
      </c>
      <c r="DS20">
        <v>44.75</v>
      </c>
      <c r="DT20">
        <v>44.561999999999998</v>
      </c>
      <c r="DU20">
        <v>1061.22</v>
      </c>
      <c r="DV20">
        <v>33.94</v>
      </c>
      <c r="DW20">
        <v>0</v>
      </c>
      <c r="DX20">
        <v>120.19999980926499</v>
      </c>
      <c r="DY20">
        <v>0</v>
      </c>
      <c r="DZ20">
        <v>782.45047999999997</v>
      </c>
      <c r="EA20">
        <v>9.3840000094565497</v>
      </c>
      <c r="EB20">
        <v>112.12769253566201</v>
      </c>
      <c r="EC20">
        <v>8559.1</v>
      </c>
      <c r="ED20">
        <v>15</v>
      </c>
      <c r="EE20">
        <v>1600208659.0999999</v>
      </c>
      <c r="EF20" t="s">
        <v>385</v>
      </c>
      <c r="EG20">
        <v>1600208650.0999999</v>
      </c>
      <c r="EH20">
        <v>1600208659.0999999</v>
      </c>
      <c r="EI20">
        <v>120</v>
      </c>
      <c r="EJ20">
        <v>2.1000000000000001E-2</v>
      </c>
      <c r="EK20">
        <v>0</v>
      </c>
      <c r="EL20">
        <v>35.890999999999998</v>
      </c>
      <c r="EM20">
        <v>1.556</v>
      </c>
      <c r="EN20">
        <v>400</v>
      </c>
      <c r="EO20">
        <v>24</v>
      </c>
      <c r="EP20">
        <v>0.15</v>
      </c>
      <c r="EQ20">
        <v>0.04</v>
      </c>
      <c r="ER20">
        <v>-24.778473170731701</v>
      </c>
      <c r="ES20">
        <v>15.954225783972101</v>
      </c>
      <c r="ET20">
        <v>1.7208221122367999</v>
      </c>
      <c r="EU20">
        <v>0</v>
      </c>
      <c r="EV20">
        <v>2.3039678048780501</v>
      </c>
      <c r="EW20">
        <v>1.13937763066203</v>
      </c>
      <c r="EX20">
        <v>0.116386388788301</v>
      </c>
      <c r="EY20">
        <v>0</v>
      </c>
      <c r="EZ20">
        <v>0</v>
      </c>
      <c r="FA20">
        <v>2</v>
      </c>
      <c r="FB20" t="s">
        <v>374</v>
      </c>
      <c r="FC20">
        <v>2.9293900000000002</v>
      </c>
      <c r="FD20">
        <v>2.8851300000000002</v>
      </c>
      <c r="FE20">
        <v>8.7014900000000006E-2</v>
      </c>
      <c r="FF20">
        <v>9.8515500000000006E-2</v>
      </c>
      <c r="FG20">
        <v>0.120516</v>
      </c>
      <c r="FH20">
        <v>0.115523</v>
      </c>
      <c r="FI20">
        <v>28996</v>
      </c>
      <c r="FJ20">
        <v>29092.9</v>
      </c>
      <c r="FK20">
        <v>29443.3</v>
      </c>
      <c r="FL20">
        <v>29469.5</v>
      </c>
      <c r="FM20">
        <v>34512</v>
      </c>
      <c r="FN20">
        <v>33308.699999999997</v>
      </c>
      <c r="FO20">
        <v>42649.9</v>
      </c>
      <c r="FP20">
        <v>40419.9</v>
      </c>
      <c r="FQ20">
        <v>1.9630000000000001</v>
      </c>
      <c r="FR20">
        <v>1.9358200000000001</v>
      </c>
      <c r="FS20">
        <v>-5.3245599999999997E-2</v>
      </c>
      <c r="FT20">
        <v>0</v>
      </c>
      <c r="FU20">
        <v>26.5959</v>
      </c>
      <c r="FV20">
        <v>999.9</v>
      </c>
      <c r="FW20">
        <v>36.058</v>
      </c>
      <c r="FX20">
        <v>36.618000000000002</v>
      </c>
      <c r="FY20">
        <v>21.952000000000002</v>
      </c>
      <c r="FZ20">
        <v>62.738799999999998</v>
      </c>
      <c r="GA20">
        <v>35.616999999999997</v>
      </c>
      <c r="GB20">
        <v>1</v>
      </c>
      <c r="GC20">
        <v>0.42070400000000002</v>
      </c>
      <c r="GD20">
        <v>3.5816599999999998</v>
      </c>
      <c r="GE20">
        <v>20.2149</v>
      </c>
      <c r="GF20">
        <v>5.2494899999999998</v>
      </c>
      <c r="GG20">
        <v>12.0543</v>
      </c>
      <c r="GH20">
        <v>5.0251000000000001</v>
      </c>
      <c r="GI20">
        <v>3.3010000000000002</v>
      </c>
      <c r="GJ20">
        <v>9999</v>
      </c>
      <c r="GK20">
        <v>9999</v>
      </c>
      <c r="GL20">
        <v>9999</v>
      </c>
      <c r="GM20">
        <v>999.9</v>
      </c>
      <c r="GN20">
        <v>1.87805</v>
      </c>
      <c r="GO20">
        <v>1.87964</v>
      </c>
      <c r="GP20">
        <v>1.8785099999999999</v>
      </c>
      <c r="GQ20">
        <v>1.8790899999999999</v>
      </c>
      <c r="GR20">
        <v>1.88049</v>
      </c>
      <c r="GS20">
        <v>1.8750500000000001</v>
      </c>
      <c r="GT20">
        <v>1.88202</v>
      </c>
      <c r="GU20">
        <v>1.8769400000000001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35.890999999999998</v>
      </c>
      <c r="HJ20">
        <v>1.5557000000000001</v>
      </c>
      <c r="HK20">
        <v>35.890700000000002</v>
      </c>
      <c r="HL20">
        <v>0</v>
      </c>
      <c r="HM20">
        <v>0</v>
      </c>
      <c r="HN20">
        <v>0</v>
      </c>
      <c r="HO20">
        <v>1.55575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1.2</v>
      </c>
      <c r="HX20">
        <v>1.1000000000000001</v>
      </c>
      <c r="HY20">
        <v>2</v>
      </c>
      <c r="HZ20">
        <v>461.11799999999999</v>
      </c>
      <c r="IA20">
        <v>494.733</v>
      </c>
      <c r="IB20">
        <v>22.649799999999999</v>
      </c>
      <c r="IC20">
        <v>32.462699999999998</v>
      </c>
      <c r="ID20">
        <v>30.000399999999999</v>
      </c>
      <c r="IE20">
        <v>32.458500000000001</v>
      </c>
      <c r="IF20">
        <v>32.431100000000001</v>
      </c>
      <c r="IG20">
        <v>18.784099999999999</v>
      </c>
      <c r="IH20">
        <v>100</v>
      </c>
      <c r="II20">
        <v>0</v>
      </c>
      <c r="IJ20">
        <v>22.638000000000002</v>
      </c>
      <c r="IK20">
        <v>400</v>
      </c>
      <c r="IL20">
        <v>7.0034900000000002</v>
      </c>
      <c r="IM20">
        <v>99.795199999999994</v>
      </c>
      <c r="IN20">
        <v>110.05</v>
      </c>
    </row>
    <row r="21" spans="1:248" x14ac:dyDescent="0.35">
      <c r="A21">
        <v>4</v>
      </c>
      <c r="B21">
        <v>1600208843.5999999</v>
      </c>
      <c r="C21">
        <v>540.5</v>
      </c>
      <c r="D21" t="s">
        <v>386</v>
      </c>
      <c r="E21" t="s">
        <v>387</v>
      </c>
      <c r="F21">
        <v>1600208843.5999999</v>
      </c>
      <c r="G21">
        <f t="shared" si="0"/>
        <v>1.9755835830912801E-3</v>
      </c>
      <c r="H21">
        <f t="shared" si="1"/>
        <v>18.340398091978471</v>
      </c>
      <c r="I21">
        <f t="shared" si="2"/>
        <v>377.11799999999999</v>
      </c>
      <c r="J21">
        <f t="shared" si="3"/>
        <v>278.77562000888622</v>
      </c>
      <c r="K21">
        <f t="shared" si="4"/>
        <v>28.331135788931103</v>
      </c>
      <c r="L21">
        <f t="shared" si="5"/>
        <v>38.325378905478004</v>
      </c>
      <c r="M21">
        <f t="shared" si="6"/>
        <v>0.32503495302253144</v>
      </c>
      <c r="N21">
        <f t="shared" si="7"/>
        <v>2.954672392872582</v>
      </c>
      <c r="O21">
        <f t="shared" si="8"/>
        <v>0.30639678109962876</v>
      </c>
      <c r="P21">
        <f t="shared" si="9"/>
        <v>0.19308343389356858</v>
      </c>
      <c r="Q21">
        <f t="shared" si="10"/>
        <v>145.2375761474193</v>
      </c>
      <c r="R21">
        <f t="shared" si="11"/>
        <v>26.220253244424484</v>
      </c>
      <c r="S21">
        <f t="shared" si="12"/>
        <v>25.647200000000002</v>
      </c>
      <c r="T21">
        <f t="shared" si="13"/>
        <v>3.3044551923878154</v>
      </c>
      <c r="U21">
        <f t="shared" si="14"/>
        <v>79.646095032142554</v>
      </c>
      <c r="V21">
        <f t="shared" si="15"/>
        <v>2.6684410158012004</v>
      </c>
      <c r="W21">
        <f t="shared" si="16"/>
        <v>3.350372688986579</v>
      </c>
      <c r="X21">
        <f t="shared" si="17"/>
        <v>0.63601417658661497</v>
      </c>
      <c r="Y21">
        <f t="shared" si="18"/>
        <v>-87.123236014325457</v>
      </c>
      <c r="Z21">
        <f t="shared" si="19"/>
        <v>37.083246984770049</v>
      </c>
      <c r="AA21">
        <f t="shared" si="20"/>
        <v>2.6752399718137863</v>
      </c>
      <c r="AB21">
        <f t="shared" si="21"/>
        <v>97.872827089677685</v>
      </c>
      <c r="AC21">
        <v>34</v>
      </c>
      <c r="AD21">
        <v>7</v>
      </c>
      <c r="AE21">
        <f t="shared" si="22"/>
        <v>1</v>
      </c>
      <c r="AF21">
        <f t="shared" si="23"/>
        <v>0</v>
      </c>
      <c r="AG21">
        <f t="shared" si="24"/>
        <v>53838.899852410221</v>
      </c>
      <c r="AH21" t="s">
        <v>372</v>
      </c>
      <c r="AI21">
        <v>10443.299999999999</v>
      </c>
      <c r="AJ21">
        <v>726.32600000000002</v>
      </c>
      <c r="AK21">
        <v>3359.02</v>
      </c>
      <c r="AL21">
        <f t="shared" si="25"/>
        <v>2632.694</v>
      </c>
      <c r="AM21">
        <f t="shared" si="26"/>
        <v>0.78376848009240785</v>
      </c>
      <c r="AN21">
        <v>-0.70797637827159998</v>
      </c>
      <c r="AO21" t="s">
        <v>388</v>
      </c>
      <c r="AP21">
        <v>10455.200000000001</v>
      </c>
      <c r="AQ21">
        <v>824.07867999999996</v>
      </c>
      <c r="AR21">
        <v>1455.34</v>
      </c>
      <c r="AS21">
        <f t="shared" si="27"/>
        <v>0.43375521871177869</v>
      </c>
      <c r="AT21">
        <v>0.5</v>
      </c>
      <c r="AU21">
        <f t="shared" si="28"/>
        <v>757.04442366858825</v>
      </c>
      <c r="AV21">
        <f t="shared" si="29"/>
        <v>18.340398091978471</v>
      </c>
      <c r="AW21">
        <f t="shared" si="30"/>
        <v>164.18598478145049</v>
      </c>
      <c r="AX21">
        <f t="shared" si="31"/>
        <v>1</v>
      </c>
      <c r="AY21">
        <f t="shared" si="32"/>
        <v>2.5161501590544557E-2</v>
      </c>
      <c r="AZ21">
        <f t="shared" si="33"/>
        <v>1.3080654692374292</v>
      </c>
      <c r="BA21" t="s">
        <v>373</v>
      </c>
      <c r="BB21">
        <v>0</v>
      </c>
      <c r="BC21">
        <f t="shared" si="34"/>
        <v>1455.34</v>
      </c>
      <c r="BD21">
        <f t="shared" si="35"/>
        <v>0.43375521871177869</v>
      </c>
      <c r="BE21">
        <f t="shared" si="36"/>
        <v>0.56673672678340714</v>
      </c>
      <c r="BF21">
        <f t="shared" si="37"/>
        <v>0.86591110733127219</v>
      </c>
      <c r="BG21">
        <f t="shared" si="38"/>
        <v>0.72309201145290725</v>
      </c>
      <c r="BH21">
        <f t="shared" si="39"/>
        <v>0</v>
      </c>
      <c r="BI21">
        <f t="shared" si="40"/>
        <v>1</v>
      </c>
      <c r="BJ21">
        <v>718</v>
      </c>
      <c r="BK21">
        <v>300</v>
      </c>
      <c r="BL21">
        <v>300</v>
      </c>
      <c r="BM21">
        <v>300</v>
      </c>
      <c r="BN21">
        <v>10455.200000000001</v>
      </c>
      <c r="BO21">
        <v>1357.05</v>
      </c>
      <c r="BP21">
        <v>-7.9337899999999996E-3</v>
      </c>
      <c r="BQ21">
        <v>11.87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900.25300000000004</v>
      </c>
      <c r="CC21">
        <f t="shared" si="42"/>
        <v>757.04442366858825</v>
      </c>
      <c r="CD21">
        <f t="shared" si="43"/>
        <v>0.84092407764105004</v>
      </c>
      <c r="CE21">
        <f t="shared" si="44"/>
        <v>0.19184815528210011</v>
      </c>
      <c r="CF21">
        <v>1600208843.5999999</v>
      </c>
      <c r="CG21">
        <v>377.11799999999999</v>
      </c>
      <c r="CH21">
        <v>400.01900000000001</v>
      </c>
      <c r="CI21">
        <v>26.257200000000001</v>
      </c>
      <c r="CJ21">
        <v>23.948899999999998</v>
      </c>
      <c r="CK21">
        <v>341.23099999999999</v>
      </c>
      <c r="CL21">
        <v>24.701699999999999</v>
      </c>
      <c r="CM21">
        <v>500.03300000000002</v>
      </c>
      <c r="CN21">
        <v>101.42700000000001</v>
      </c>
      <c r="CO21">
        <v>0.200021</v>
      </c>
      <c r="CP21">
        <v>25.88</v>
      </c>
      <c r="CQ21">
        <v>25.647200000000002</v>
      </c>
      <c r="CR21">
        <v>999.9</v>
      </c>
      <c r="CS21">
        <v>0</v>
      </c>
      <c r="CT21">
        <v>0</v>
      </c>
      <c r="CU21">
        <v>10001.200000000001</v>
      </c>
      <c r="CV21">
        <v>0</v>
      </c>
      <c r="CW21">
        <v>1.5289399999999999E-3</v>
      </c>
      <c r="CX21">
        <v>-22.901599999999998</v>
      </c>
      <c r="CY21">
        <v>387.28699999999998</v>
      </c>
      <c r="CZ21">
        <v>409.83499999999998</v>
      </c>
      <c r="DA21">
        <v>2.3082699999999998</v>
      </c>
      <c r="DB21">
        <v>400.01900000000001</v>
      </c>
      <c r="DC21">
        <v>23.948899999999998</v>
      </c>
      <c r="DD21">
        <v>2.6631900000000002</v>
      </c>
      <c r="DE21">
        <v>2.4290699999999998</v>
      </c>
      <c r="DF21">
        <v>22.059699999999999</v>
      </c>
      <c r="DG21">
        <v>20.558900000000001</v>
      </c>
      <c r="DH21">
        <v>900.25300000000004</v>
      </c>
      <c r="DI21">
        <v>0.969024</v>
      </c>
      <c r="DJ21">
        <v>3.0976400000000001E-2</v>
      </c>
      <c r="DK21">
        <v>0</v>
      </c>
      <c r="DL21">
        <v>825.67</v>
      </c>
      <c r="DM21">
        <v>4.9990300000000003</v>
      </c>
      <c r="DN21">
        <v>7397.2</v>
      </c>
      <c r="DO21">
        <v>7129.85</v>
      </c>
      <c r="DP21">
        <v>42.686999999999998</v>
      </c>
      <c r="DQ21">
        <v>46</v>
      </c>
      <c r="DR21">
        <v>44.5</v>
      </c>
      <c r="DS21">
        <v>45.061999999999998</v>
      </c>
      <c r="DT21">
        <v>44.811999999999998</v>
      </c>
      <c r="DU21">
        <v>867.52</v>
      </c>
      <c r="DV21">
        <v>27.73</v>
      </c>
      <c r="DW21">
        <v>0</v>
      </c>
      <c r="DX21">
        <v>120.19999980926499</v>
      </c>
      <c r="DY21">
        <v>0</v>
      </c>
      <c r="DZ21">
        <v>824.07867999999996</v>
      </c>
      <c r="EA21">
        <v>10.7297692417115</v>
      </c>
      <c r="EB21">
        <v>97.287692455973996</v>
      </c>
      <c r="EC21">
        <v>7383.2867999999999</v>
      </c>
      <c r="ED21">
        <v>15</v>
      </c>
      <c r="EE21">
        <v>1600208782.5999999</v>
      </c>
      <c r="EF21" t="s">
        <v>389</v>
      </c>
      <c r="EG21">
        <v>1600208772.5999999</v>
      </c>
      <c r="EH21">
        <v>1600208782.5999999</v>
      </c>
      <c r="EI21">
        <v>121</v>
      </c>
      <c r="EJ21">
        <v>-4.0000000000000001E-3</v>
      </c>
      <c r="EK21">
        <v>0</v>
      </c>
      <c r="EL21">
        <v>35.887</v>
      </c>
      <c r="EM21">
        <v>1.5549999999999999</v>
      </c>
      <c r="EN21">
        <v>400</v>
      </c>
      <c r="EO21">
        <v>24</v>
      </c>
      <c r="EP21">
        <v>0.06</v>
      </c>
      <c r="EQ21">
        <v>0.04</v>
      </c>
      <c r="ER21">
        <v>-26.075092682926801</v>
      </c>
      <c r="ES21">
        <v>30.1546243902439</v>
      </c>
      <c r="ET21">
        <v>3.2759302827233001</v>
      </c>
      <c r="EU21">
        <v>0</v>
      </c>
      <c r="EV21">
        <v>2.12514634146341</v>
      </c>
      <c r="EW21">
        <v>1.3278951219512201</v>
      </c>
      <c r="EX21">
        <v>0.132503942431106</v>
      </c>
      <c r="EY21">
        <v>0</v>
      </c>
      <c r="EZ21">
        <v>0</v>
      </c>
      <c r="FA21">
        <v>2</v>
      </c>
      <c r="FB21" t="s">
        <v>374</v>
      </c>
      <c r="FC21">
        <v>2.9293300000000002</v>
      </c>
      <c r="FD21">
        <v>2.8852199999999999</v>
      </c>
      <c r="FE21">
        <v>8.7044300000000005E-2</v>
      </c>
      <c r="FF21">
        <v>9.85018E-2</v>
      </c>
      <c r="FG21">
        <v>0.12004099999999999</v>
      </c>
      <c r="FH21">
        <v>0.115508</v>
      </c>
      <c r="FI21">
        <v>28991.8</v>
      </c>
      <c r="FJ21">
        <v>29091.1</v>
      </c>
      <c r="FK21">
        <v>29440.3</v>
      </c>
      <c r="FL21">
        <v>29467.599999999999</v>
      </c>
      <c r="FM21">
        <v>34526.9</v>
      </c>
      <c r="FN21">
        <v>33307</v>
      </c>
      <c r="FO21">
        <v>42645.1</v>
      </c>
      <c r="FP21">
        <v>40417.199999999997</v>
      </c>
      <c r="FQ21">
        <v>1.9630300000000001</v>
      </c>
      <c r="FR21">
        <v>1.9350799999999999</v>
      </c>
      <c r="FS21">
        <v>-5.84275E-2</v>
      </c>
      <c r="FT21">
        <v>0</v>
      </c>
      <c r="FU21">
        <v>26.603999999999999</v>
      </c>
      <c r="FV21">
        <v>999.9</v>
      </c>
      <c r="FW21">
        <v>36.113</v>
      </c>
      <c r="FX21">
        <v>36.637999999999998</v>
      </c>
      <c r="FY21">
        <v>22.007200000000001</v>
      </c>
      <c r="FZ21">
        <v>62.648800000000001</v>
      </c>
      <c r="GA21">
        <v>35.260399999999997</v>
      </c>
      <c r="GB21">
        <v>1</v>
      </c>
      <c r="GC21">
        <v>0.42442600000000003</v>
      </c>
      <c r="GD21">
        <v>3.5989200000000001</v>
      </c>
      <c r="GE21">
        <v>20.2164</v>
      </c>
      <c r="GF21">
        <v>5.2488900000000003</v>
      </c>
      <c r="GG21">
        <v>12.0534</v>
      </c>
      <c r="GH21">
        <v>5.0251000000000001</v>
      </c>
      <c r="GI21">
        <v>3.3010000000000002</v>
      </c>
      <c r="GJ21">
        <v>9999</v>
      </c>
      <c r="GK21">
        <v>9999</v>
      </c>
      <c r="GL21">
        <v>9999</v>
      </c>
      <c r="GM21">
        <v>999.9</v>
      </c>
      <c r="GN21">
        <v>1.8779999999999999</v>
      </c>
      <c r="GO21">
        <v>1.87961</v>
      </c>
      <c r="GP21">
        <v>1.8785099999999999</v>
      </c>
      <c r="GQ21">
        <v>1.879</v>
      </c>
      <c r="GR21">
        <v>1.8804700000000001</v>
      </c>
      <c r="GS21">
        <v>1.8750199999999999</v>
      </c>
      <c r="GT21">
        <v>1.88202</v>
      </c>
      <c r="GU21">
        <v>1.87687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35.887</v>
      </c>
      <c r="HJ21">
        <v>1.5555000000000001</v>
      </c>
      <c r="HK21">
        <v>35.886849999999903</v>
      </c>
      <c r="HL21">
        <v>0</v>
      </c>
      <c r="HM21">
        <v>0</v>
      </c>
      <c r="HN21">
        <v>0</v>
      </c>
      <c r="HO21">
        <v>1.55542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1.2</v>
      </c>
      <c r="HX21">
        <v>1</v>
      </c>
      <c r="HY21">
        <v>2</v>
      </c>
      <c r="HZ21">
        <v>461.351</v>
      </c>
      <c r="IA21">
        <v>494.435</v>
      </c>
      <c r="IB21">
        <v>22.551300000000001</v>
      </c>
      <c r="IC21">
        <v>32.505899999999997</v>
      </c>
      <c r="ID21">
        <v>30</v>
      </c>
      <c r="IE21">
        <v>32.488599999999998</v>
      </c>
      <c r="IF21">
        <v>32.456699999999998</v>
      </c>
      <c r="IG21">
        <v>18.784500000000001</v>
      </c>
      <c r="IH21">
        <v>100</v>
      </c>
      <c r="II21">
        <v>0</v>
      </c>
      <c r="IJ21">
        <v>22.566199999999998</v>
      </c>
      <c r="IK21">
        <v>400</v>
      </c>
      <c r="IL21">
        <v>7.0034900000000002</v>
      </c>
      <c r="IM21">
        <v>99.784300000000002</v>
      </c>
      <c r="IN21">
        <v>110.04300000000001</v>
      </c>
    </row>
    <row r="22" spans="1:248" x14ac:dyDescent="0.35">
      <c r="A22">
        <v>5</v>
      </c>
      <c r="B22">
        <v>1600208964.0999999</v>
      </c>
      <c r="C22">
        <v>661</v>
      </c>
      <c r="D22" t="s">
        <v>390</v>
      </c>
      <c r="E22" t="s">
        <v>391</v>
      </c>
      <c r="F22">
        <v>1600208964.0999999</v>
      </c>
      <c r="G22">
        <f t="shared" si="0"/>
        <v>1.8931073359537492E-3</v>
      </c>
      <c r="H22">
        <f t="shared" si="1"/>
        <v>17.592631805201997</v>
      </c>
      <c r="I22">
        <f t="shared" si="2"/>
        <v>378.05099999999999</v>
      </c>
      <c r="J22">
        <f t="shared" si="3"/>
        <v>282.7831288611352</v>
      </c>
      <c r="K22">
        <f t="shared" si="4"/>
        <v>28.738451654950655</v>
      </c>
      <c r="L22">
        <f t="shared" si="5"/>
        <v>38.420256648129005</v>
      </c>
      <c r="M22">
        <f t="shared" si="6"/>
        <v>0.32176325675451722</v>
      </c>
      <c r="N22">
        <f t="shared" si="7"/>
        <v>2.9533594913892345</v>
      </c>
      <c r="O22">
        <f t="shared" si="8"/>
        <v>0.30347945567296619</v>
      </c>
      <c r="P22">
        <f t="shared" si="9"/>
        <v>0.19123075341155255</v>
      </c>
      <c r="Q22">
        <f t="shared" si="10"/>
        <v>112.92823729241185</v>
      </c>
      <c r="R22">
        <f t="shared" si="11"/>
        <v>25.983060514362585</v>
      </c>
      <c r="S22">
        <f t="shared" si="12"/>
        <v>25.491199999999999</v>
      </c>
      <c r="T22">
        <f t="shared" si="13"/>
        <v>3.2739942346754205</v>
      </c>
      <c r="U22">
        <f t="shared" si="14"/>
        <v>79.677688050759514</v>
      </c>
      <c r="V22">
        <f t="shared" si="15"/>
        <v>2.6585466772042006</v>
      </c>
      <c r="W22">
        <f t="shared" si="16"/>
        <v>3.3366262779996143</v>
      </c>
      <c r="X22">
        <f t="shared" si="17"/>
        <v>0.61544755747121993</v>
      </c>
      <c r="Y22">
        <f t="shared" si="18"/>
        <v>-83.486033515560337</v>
      </c>
      <c r="Z22">
        <f t="shared" si="19"/>
        <v>50.855352497788857</v>
      </c>
      <c r="AA22">
        <f t="shared" si="20"/>
        <v>3.6662592415942221</v>
      </c>
      <c r="AB22">
        <f t="shared" si="21"/>
        <v>83.96381551623459</v>
      </c>
      <c r="AC22">
        <v>34</v>
      </c>
      <c r="AD22">
        <v>7</v>
      </c>
      <c r="AE22">
        <f t="shared" si="22"/>
        <v>1</v>
      </c>
      <c r="AF22">
        <f t="shared" si="23"/>
        <v>0</v>
      </c>
      <c r="AG22">
        <f t="shared" si="24"/>
        <v>53812.926240624576</v>
      </c>
      <c r="AH22" t="s">
        <v>372</v>
      </c>
      <c r="AI22">
        <v>10443.299999999999</v>
      </c>
      <c r="AJ22">
        <v>726.32600000000002</v>
      </c>
      <c r="AK22">
        <v>3359.02</v>
      </c>
      <c r="AL22">
        <f t="shared" si="25"/>
        <v>2632.694</v>
      </c>
      <c r="AM22">
        <f t="shared" si="26"/>
        <v>0.78376848009240785</v>
      </c>
      <c r="AN22">
        <v>-0.70797637827159998</v>
      </c>
      <c r="AO22" t="s">
        <v>392</v>
      </c>
      <c r="AP22">
        <v>10452.799999999999</v>
      </c>
      <c r="AQ22">
        <v>885.53395999999998</v>
      </c>
      <c r="AR22">
        <v>1840.9</v>
      </c>
      <c r="AS22">
        <f t="shared" si="27"/>
        <v>0.51896683144114297</v>
      </c>
      <c r="AT22">
        <v>0.5</v>
      </c>
      <c r="AU22">
        <f t="shared" si="28"/>
        <v>588.64170550869062</v>
      </c>
      <c r="AV22">
        <f t="shared" si="29"/>
        <v>17.592631805201997</v>
      </c>
      <c r="AW22">
        <f t="shared" si="30"/>
        <v>152.74276038097778</v>
      </c>
      <c r="AX22">
        <f t="shared" si="31"/>
        <v>1</v>
      </c>
      <c r="AY22">
        <f t="shared" si="32"/>
        <v>3.1089554158685768E-2</v>
      </c>
      <c r="AZ22">
        <f t="shared" si="33"/>
        <v>0.82466185018197613</v>
      </c>
      <c r="BA22" t="s">
        <v>373</v>
      </c>
      <c r="BB22">
        <v>0</v>
      </c>
      <c r="BC22">
        <f t="shared" si="34"/>
        <v>1840.9</v>
      </c>
      <c r="BD22">
        <f t="shared" si="35"/>
        <v>0.51896683144114297</v>
      </c>
      <c r="BE22">
        <f t="shared" si="36"/>
        <v>0.45195324826884031</v>
      </c>
      <c r="BF22">
        <f t="shared" si="37"/>
        <v>0.85715801732321051</v>
      </c>
      <c r="BG22">
        <f t="shared" si="38"/>
        <v>0.57664126556295559</v>
      </c>
      <c r="BH22">
        <f t="shared" si="39"/>
        <v>0</v>
      </c>
      <c r="BI22">
        <f t="shared" si="40"/>
        <v>1</v>
      </c>
      <c r="BJ22">
        <v>719</v>
      </c>
      <c r="BK22">
        <v>300</v>
      </c>
      <c r="BL22">
        <v>300</v>
      </c>
      <c r="BM22">
        <v>300</v>
      </c>
      <c r="BN22">
        <v>10452.799999999999</v>
      </c>
      <c r="BO22">
        <v>1707.26</v>
      </c>
      <c r="BP22">
        <v>-8.1048400000000003E-3</v>
      </c>
      <c r="BQ22">
        <v>20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699.995</v>
      </c>
      <c r="CC22">
        <f t="shared" si="42"/>
        <v>588.64170550869062</v>
      </c>
      <c r="CD22">
        <f t="shared" si="43"/>
        <v>0.84092272874619189</v>
      </c>
      <c r="CE22">
        <f t="shared" si="44"/>
        <v>0.19184545749238388</v>
      </c>
      <c r="CF22">
        <v>1600208964.0999999</v>
      </c>
      <c r="CG22">
        <v>378.05099999999999</v>
      </c>
      <c r="CH22">
        <v>400.01799999999997</v>
      </c>
      <c r="CI22">
        <v>26.159800000000001</v>
      </c>
      <c r="CJ22">
        <v>23.947800000000001</v>
      </c>
      <c r="CK22">
        <v>342.16899999999998</v>
      </c>
      <c r="CL22">
        <v>24.608899999999998</v>
      </c>
      <c r="CM22">
        <v>500.06799999999998</v>
      </c>
      <c r="CN22">
        <v>101.42700000000001</v>
      </c>
      <c r="CO22">
        <v>0.200179</v>
      </c>
      <c r="CP22">
        <v>25.810600000000001</v>
      </c>
      <c r="CQ22">
        <v>25.491199999999999</v>
      </c>
      <c r="CR22">
        <v>999.9</v>
      </c>
      <c r="CS22">
        <v>0</v>
      </c>
      <c r="CT22">
        <v>0</v>
      </c>
      <c r="CU22">
        <v>9993.75</v>
      </c>
      <c r="CV22">
        <v>0</v>
      </c>
      <c r="CW22">
        <v>1.5289399999999999E-3</v>
      </c>
      <c r="CX22">
        <v>-21.967400000000001</v>
      </c>
      <c r="CY22">
        <v>388.20600000000002</v>
      </c>
      <c r="CZ22">
        <v>409.83300000000003</v>
      </c>
      <c r="DA22">
        <v>2.2120099999999998</v>
      </c>
      <c r="DB22">
        <v>400.01799999999997</v>
      </c>
      <c r="DC22">
        <v>23.947800000000001</v>
      </c>
      <c r="DD22">
        <v>2.6533199999999999</v>
      </c>
      <c r="DE22">
        <v>2.42896</v>
      </c>
      <c r="DF22">
        <v>21.998799999999999</v>
      </c>
      <c r="DG22">
        <v>20.5581</v>
      </c>
      <c r="DH22">
        <v>699.995</v>
      </c>
      <c r="DI22">
        <v>0.96901999999999999</v>
      </c>
      <c r="DJ22">
        <v>3.0979799999999998E-2</v>
      </c>
      <c r="DK22">
        <v>0</v>
      </c>
      <c r="DL22">
        <v>885.86500000000001</v>
      </c>
      <c r="DM22">
        <v>4.9990300000000003</v>
      </c>
      <c r="DN22">
        <v>6177.98</v>
      </c>
      <c r="DO22">
        <v>5534.98</v>
      </c>
      <c r="DP22">
        <v>42.686999999999998</v>
      </c>
      <c r="DQ22">
        <v>46.25</v>
      </c>
      <c r="DR22">
        <v>44.686999999999998</v>
      </c>
      <c r="DS22">
        <v>45.311999999999998</v>
      </c>
      <c r="DT22">
        <v>44.811999999999998</v>
      </c>
      <c r="DU22">
        <v>673.46</v>
      </c>
      <c r="DV22">
        <v>21.53</v>
      </c>
      <c r="DW22">
        <v>0</v>
      </c>
      <c r="DX22">
        <v>120.19999980926499</v>
      </c>
      <c r="DY22">
        <v>0</v>
      </c>
      <c r="DZ22">
        <v>885.53395999999998</v>
      </c>
      <c r="EA22">
        <v>5.1990000194288797</v>
      </c>
      <c r="EB22">
        <v>34.821538507396603</v>
      </c>
      <c r="EC22">
        <v>6173.56</v>
      </c>
      <c r="ED22">
        <v>15</v>
      </c>
      <c r="EE22">
        <v>1600208898.0999999</v>
      </c>
      <c r="EF22" t="s">
        <v>393</v>
      </c>
      <c r="EG22">
        <v>1600208898.0999999</v>
      </c>
      <c r="EH22">
        <v>1600208895.0999999</v>
      </c>
      <c r="EI22">
        <v>122</v>
      </c>
      <c r="EJ22">
        <v>-5.0000000000000001E-3</v>
      </c>
      <c r="EK22">
        <v>-4.0000000000000001E-3</v>
      </c>
      <c r="EL22">
        <v>35.881</v>
      </c>
      <c r="EM22">
        <v>1.5509999999999999</v>
      </c>
      <c r="EN22">
        <v>400</v>
      </c>
      <c r="EO22">
        <v>24</v>
      </c>
      <c r="EP22">
        <v>0.09</v>
      </c>
      <c r="EQ22">
        <v>0.03</v>
      </c>
      <c r="ER22">
        <v>-23.357980487804902</v>
      </c>
      <c r="ES22">
        <v>13.2449707317073</v>
      </c>
      <c r="ET22">
        <v>1.4190314897448799</v>
      </c>
      <c r="EU22">
        <v>0</v>
      </c>
      <c r="EV22">
        <v>2.1000695121951201</v>
      </c>
      <c r="EW22">
        <v>0.91719073170732301</v>
      </c>
      <c r="EX22">
        <v>9.3921985398656593E-2</v>
      </c>
      <c r="EY22">
        <v>0</v>
      </c>
      <c r="EZ22">
        <v>0</v>
      </c>
      <c r="FA22">
        <v>2</v>
      </c>
      <c r="FB22" t="s">
        <v>374</v>
      </c>
      <c r="FC22">
        <v>2.9293800000000001</v>
      </c>
      <c r="FD22">
        <v>2.8853200000000001</v>
      </c>
      <c r="FE22">
        <v>8.7230500000000002E-2</v>
      </c>
      <c r="FF22">
        <v>9.8495299999999994E-2</v>
      </c>
      <c r="FG22">
        <v>0.11971900000000001</v>
      </c>
      <c r="FH22">
        <v>0.115498</v>
      </c>
      <c r="FI22">
        <v>28983.8</v>
      </c>
      <c r="FJ22">
        <v>29089</v>
      </c>
      <c r="FK22">
        <v>29438.400000000001</v>
      </c>
      <c r="FL22">
        <v>29465.4</v>
      </c>
      <c r="FM22">
        <v>34537.5</v>
      </c>
      <c r="FN22">
        <v>33304.6</v>
      </c>
      <c r="FO22">
        <v>42642.400000000001</v>
      </c>
      <c r="FP22">
        <v>40413.800000000003</v>
      </c>
      <c r="FQ22">
        <v>1.9620500000000001</v>
      </c>
      <c r="FR22">
        <v>1.93475</v>
      </c>
      <c r="FS22">
        <v>-6.4544400000000002E-2</v>
      </c>
      <c r="FT22">
        <v>0</v>
      </c>
      <c r="FU22">
        <v>26.548400000000001</v>
      </c>
      <c r="FV22">
        <v>999.9</v>
      </c>
      <c r="FW22">
        <v>36.18</v>
      </c>
      <c r="FX22">
        <v>36.637999999999998</v>
      </c>
      <c r="FY22">
        <v>22.0502</v>
      </c>
      <c r="FZ22">
        <v>62.668799999999997</v>
      </c>
      <c r="GA22">
        <v>35.616999999999997</v>
      </c>
      <c r="GB22">
        <v>1</v>
      </c>
      <c r="GC22">
        <v>0.42741400000000002</v>
      </c>
      <c r="GD22">
        <v>3.7095600000000002</v>
      </c>
      <c r="GE22">
        <v>20.215800000000002</v>
      </c>
      <c r="GF22">
        <v>5.2476900000000004</v>
      </c>
      <c r="GG22">
        <v>12.056800000000001</v>
      </c>
      <c r="GH22">
        <v>5.0246000000000004</v>
      </c>
      <c r="GI22">
        <v>3.3010000000000002</v>
      </c>
      <c r="GJ22">
        <v>9999</v>
      </c>
      <c r="GK22">
        <v>9999</v>
      </c>
      <c r="GL22">
        <v>9999</v>
      </c>
      <c r="GM22">
        <v>999.9</v>
      </c>
      <c r="GN22">
        <v>1.87802</v>
      </c>
      <c r="GO22">
        <v>1.87961</v>
      </c>
      <c r="GP22">
        <v>1.8785099999999999</v>
      </c>
      <c r="GQ22">
        <v>1.8790100000000001</v>
      </c>
      <c r="GR22">
        <v>1.88046</v>
      </c>
      <c r="GS22">
        <v>1.8750199999999999</v>
      </c>
      <c r="GT22">
        <v>1.8820399999999999</v>
      </c>
      <c r="GU22">
        <v>1.8769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35.881999999999998</v>
      </c>
      <c r="HJ22">
        <v>1.5508999999999999</v>
      </c>
      <c r="HK22">
        <v>35.881300000000103</v>
      </c>
      <c r="HL22">
        <v>0</v>
      </c>
      <c r="HM22">
        <v>0</v>
      </c>
      <c r="HN22">
        <v>0</v>
      </c>
      <c r="HO22">
        <v>1.550935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1.1000000000000001</v>
      </c>
      <c r="HX22">
        <v>1.1000000000000001</v>
      </c>
      <c r="HY22">
        <v>2</v>
      </c>
      <c r="HZ22">
        <v>460.94600000000003</v>
      </c>
      <c r="IA22">
        <v>494.423</v>
      </c>
      <c r="IB22">
        <v>22.496500000000001</v>
      </c>
      <c r="IC22">
        <v>32.534700000000001</v>
      </c>
      <c r="ID22">
        <v>30.000399999999999</v>
      </c>
      <c r="IE22">
        <v>32.514000000000003</v>
      </c>
      <c r="IF22">
        <v>32.481999999999999</v>
      </c>
      <c r="IG22">
        <v>18.784800000000001</v>
      </c>
      <c r="IH22">
        <v>100</v>
      </c>
      <c r="II22">
        <v>0</v>
      </c>
      <c r="IJ22">
        <v>22.501100000000001</v>
      </c>
      <c r="IK22">
        <v>400</v>
      </c>
      <c r="IL22">
        <v>7.0034900000000002</v>
      </c>
      <c r="IM22">
        <v>99.777900000000002</v>
      </c>
      <c r="IN22">
        <v>110.03400000000001</v>
      </c>
    </row>
    <row r="23" spans="1:248" x14ac:dyDescent="0.35">
      <c r="A23">
        <v>6</v>
      </c>
      <c r="B23">
        <v>1600209084.5999999</v>
      </c>
      <c r="C23">
        <v>781.5</v>
      </c>
      <c r="D23" t="s">
        <v>394</v>
      </c>
      <c r="E23" t="s">
        <v>395</v>
      </c>
      <c r="F23">
        <v>1600209084.5999999</v>
      </c>
      <c r="G23">
        <f t="shared" si="0"/>
        <v>1.7966710645462916E-3</v>
      </c>
      <c r="H23">
        <f t="shared" si="1"/>
        <v>16.690789512332849</v>
      </c>
      <c r="I23">
        <f t="shared" si="2"/>
        <v>379.19799999999998</v>
      </c>
      <c r="J23">
        <f t="shared" si="3"/>
        <v>285.49492395820971</v>
      </c>
      <c r="K23">
        <f t="shared" si="4"/>
        <v>29.013437349473879</v>
      </c>
      <c r="L23">
        <f t="shared" si="5"/>
        <v>38.536017605889995</v>
      </c>
      <c r="M23">
        <f t="shared" si="6"/>
        <v>0.30986823574532257</v>
      </c>
      <c r="N23">
        <f t="shared" si="7"/>
        <v>2.9539856918121323</v>
      </c>
      <c r="O23">
        <f t="shared" si="8"/>
        <v>0.29287634941259616</v>
      </c>
      <c r="P23">
        <f t="shared" si="9"/>
        <v>0.18449668371895145</v>
      </c>
      <c r="Q23">
        <f t="shared" si="10"/>
        <v>88.745792854741154</v>
      </c>
      <c r="R23">
        <f t="shared" si="11"/>
        <v>25.757714026589902</v>
      </c>
      <c r="S23">
        <f t="shared" si="12"/>
        <v>25.379000000000001</v>
      </c>
      <c r="T23">
        <f t="shared" si="13"/>
        <v>3.2522377179548831</v>
      </c>
      <c r="U23">
        <f t="shared" si="14"/>
        <v>79.84117196909807</v>
      </c>
      <c r="V23">
        <f t="shared" si="15"/>
        <v>2.6469058575190001</v>
      </c>
      <c r="W23">
        <f t="shared" si="16"/>
        <v>3.3152141836588589</v>
      </c>
      <c r="X23">
        <f t="shared" si="17"/>
        <v>0.60533186043588305</v>
      </c>
      <c r="Y23">
        <f t="shared" si="18"/>
        <v>-79.233193946491454</v>
      </c>
      <c r="Z23">
        <f t="shared" si="19"/>
        <v>51.43945434728321</v>
      </c>
      <c r="AA23">
        <f t="shared" si="20"/>
        <v>3.7034720222204829</v>
      </c>
      <c r="AB23">
        <f t="shared" si="21"/>
        <v>64.655525277753384</v>
      </c>
      <c r="AC23">
        <v>34</v>
      </c>
      <c r="AD23">
        <v>7</v>
      </c>
      <c r="AE23">
        <f t="shared" si="22"/>
        <v>1</v>
      </c>
      <c r="AF23">
        <f t="shared" si="23"/>
        <v>0</v>
      </c>
      <c r="AG23">
        <f t="shared" si="24"/>
        <v>53850.805454892718</v>
      </c>
      <c r="AH23" t="s">
        <v>372</v>
      </c>
      <c r="AI23">
        <v>10443.299999999999</v>
      </c>
      <c r="AJ23">
        <v>726.32600000000002</v>
      </c>
      <c r="AK23">
        <v>3359.02</v>
      </c>
      <c r="AL23">
        <f t="shared" si="25"/>
        <v>2632.694</v>
      </c>
      <c r="AM23">
        <f t="shared" si="26"/>
        <v>0.78376848009240785</v>
      </c>
      <c r="AN23">
        <v>-0.70797637827159998</v>
      </c>
      <c r="AO23" t="s">
        <v>396</v>
      </c>
      <c r="AP23">
        <v>10452.1</v>
      </c>
      <c r="AQ23">
        <v>920.69920000000002</v>
      </c>
      <c r="AR23">
        <v>2212.4</v>
      </c>
      <c r="AS23">
        <f t="shared" si="27"/>
        <v>0.58384595913939608</v>
      </c>
      <c r="AT23">
        <v>0.5</v>
      </c>
      <c r="AU23">
        <f t="shared" si="28"/>
        <v>462.59520550226381</v>
      </c>
      <c r="AV23">
        <f t="shared" si="29"/>
        <v>16.690789512332849</v>
      </c>
      <c r="AW23">
        <f t="shared" si="30"/>
        <v>135.04217072487762</v>
      </c>
      <c r="AX23">
        <f t="shared" si="31"/>
        <v>1</v>
      </c>
      <c r="AY23">
        <f t="shared" si="32"/>
        <v>3.7611211019175389E-2</v>
      </c>
      <c r="AZ23">
        <f t="shared" si="33"/>
        <v>0.5182697523051889</v>
      </c>
      <c r="BA23" t="s">
        <v>373</v>
      </c>
      <c r="BB23">
        <v>0</v>
      </c>
      <c r="BC23">
        <f t="shared" si="34"/>
        <v>2212.4</v>
      </c>
      <c r="BD23">
        <f t="shared" si="35"/>
        <v>0.58384595913939619</v>
      </c>
      <c r="BE23">
        <f t="shared" si="36"/>
        <v>0.34135551440598744</v>
      </c>
      <c r="BF23">
        <f t="shared" si="37"/>
        <v>0.86920355244759007</v>
      </c>
      <c r="BG23">
        <f t="shared" si="38"/>
        <v>0.43553105678062087</v>
      </c>
      <c r="BH23">
        <f t="shared" si="39"/>
        <v>0</v>
      </c>
      <c r="BI23">
        <f t="shared" si="40"/>
        <v>1</v>
      </c>
      <c r="BJ23">
        <v>720</v>
      </c>
      <c r="BK23">
        <v>300</v>
      </c>
      <c r="BL23">
        <v>300</v>
      </c>
      <c r="BM23">
        <v>300</v>
      </c>
      <c r="BN23">
        <v>10452.1</v>
      </c>
      <c r="BO23">
        <v>2074.64</v>
      </c>
      <c r="BP23">
        <v>-8.2337899999999995E-3</v>
      </c>
      <c r="BQ23">
        <v>15.91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550.10500000000002</v>
      </c>
      <c r="CC23">
        <f t="shared" si="42"/>
        <v>462.59520550226381</v>
      </c>
      <c r="CD23">
        <f t="shared" si="43"/>
        <v>0.84092165223414406</v>
      </c>
      <c r="CE23">
        <f t="shared" si="44"/>
        <v>0.19184330446828821</v>
      </c>
      <c r="CF23">
        <v>1600209084.5999999</v>
      </c>
      <c r="CG23">
        <v>379.19799999999998</v>
      </c>
      <c r="CH23">
        <v>400.04399999999998</v>
      </c>
      <c r="CI23">
        <v>26.0458</v>
      </c>
      <c r="CJ23">
        <v>23.946000000000002</v>
      </c>
      <c r="CK23">
        <v>343.298</v>
      </c>
      <c r="CL23">
        <v>24.493200000000002</v>
      </c>
      <c r="CM23">
        <v>500.012</v>
      </c>
      <c r="CN23">
        <v>101.425</v>
      </c>
      <c r="CO23">
        <v>0.20005500000000001</v>
      </c>
      <c r="CP23">
        <v>25.702000000000002</v>
      </c>
      <c r="CQ23">
        <v>25.379000000000001</v>
      </c>
      <c r="CR23">
        <v>999.9</v>
      </c>
      <c r="CS23">
        <v>0</v>
      </c>
      <c r="CT23">
        <v>0</v>
      </c>
      <c r="CU23">
        <v>9997.5</v>
      </c>
      <c r="CV23">
        <v>0</v>
      </c>
      <c r="CW23">
        <v>1.5289399999999999E-3</v>
      </c>
      <c r="CX23">
        <v>-20.846399999999999</v>
      </c>
      <c r="CY23">
        <v>389.339</v>
      </c>
      <c r="CZ23">
        <v>409.85899999999998</v>
      </c>
      <c r="DA23">
        <v>2.0997300000000001</v>
      </c>
      <c r="DB23">
        <v>400.04399999999998</v>
      </c>
      <c r="DC23">
        <v>23.946000000000002</v>
      </c>
      <c r="DD23">
        <v>2.6416900000000001</v>
      </c>
      <c r="DE23">
        <v>2.4287299999999998</v>
      </c>
      <c r="DF23">
        <v>21.9269</v>
      </c>
      <c r="DG23">
        <v>20.5566</v>
      </c>
      <c r="DH23">
        <v>550.10500000000002</v>
      </c>
      <c r="DI23">
        <v>0.96899000000000002</v>
      </c>
      <c r="DJ23">
        <v>3.1010200000000002E-2</v>
      </c>
      <c r="DK23">
        <v>0</v>
      </c>
      <c r="DL23">
        <v>920.81100000000004</v>
      </c>
      <c r="DM23">
        <v>4.9990300000000003</v>
      </c>
      <c r="DN23">
        <v>5047.6000000000004</v>
      </c>
      <c r="DO23">
        <v>4341.2</v>
      </c>
      <c r="DP23">
        <v>42.5</v>
      </c>
      <c r="DQ23">
        <v>46.436999999999998</v>
      </c>
      <c r="DR23">
        <v>44.686999999999998</v>
      </c>
      <c r="DS23">
        <v>45.375</v>
      </c>
      <c r="DT23">
        <v>44.686999999999998</v>
      </c>
      <c r="DU23">
        <v>528.20000000000005</v>
      </c>
      <c r="DV23">
        <v>16.899999999999999</v>
      </c>
      <c r="DW23">
        <v>0</v>
      </c>
      <c r="DX23">
        <v>120.19999980926499</v>
      </c>
      <c r="DY23">
        <v>0</v>
      </c>
      <c r="DZ23">
        <v>920.69920000000002</v>
      </c>
      <c r="EA23">
        <v>-4.7230773268262798E-2</v>
      </c>
      <c r="EB23">
        <v>-2.1700000531559702</v>
      </c>
      <c r="EC23">
        <v>5047.5784000000003</v>
      </c>
      <c r="ED23">
        <v>15</v>
      </c>
      <c r="EE23">
        <v>1600209020.5999999</v>
      </c>
      <c r="EF23" t="s">
        <v>397</v>
      </c>
      <c r="EG23">
        <v>1600209020.5999999</v>
      </c>
      <c r="EH23">
        <v>1600209018.5999999</v>
      </c>
      <c r="EI23">
        <v>123</v>
      </c>
      <c r="EJ23">
        <v>1.9E-2</v>
      </c>
      <c r="EK23">
        <v>2E-3</v>
      </c>
      <c r="EL23">
        <v>35.9</v>
      </c>
      <c r="EM23">
        <v>1.5529999999999999</v>
      </c>
      <c r="EN23">
        <v>400</v>
      </c>
      <c r="EO23">
        <v>24</v>
      </c>
      <c r="EP23">
        <v>0.21</v>
      </c>
      <c r="EQ23">
        <v>0.04</v>
      </c>
      <c r="ER23">
        <v>-22.763580487804902</v>
      </c>
      <c r="ES23">
        <v>17.915420905923298</v>
      </c>
      <c r="ET23">
        <v>1.9192750119059501</v>
      </c>
      <c r="EU23">
        <v>0</v>
      </c>
      <c r="EV23">
        <v>1.9759809756097599</v>
      </c>
      <c r="EW23">
        <v>1.01392850174216</v>
      </c>
      <c r="EX23">
        <v>0.103783582441608</v>
      </c>
      <c r="EY23">
        <v>0</v>
      </c>
      <c r="EZ23">
        <v>0</v>
      </c>
      <c r="FA23">
        <v>2</v>
      </c>
      <c r="FB23" t="s">
        <v>374</v>
      </c>
      <c r="FC23">
        <v>2.9292099999999999</v>
      </c>
      <c r="FD23">
        <v>2.8852199999999999</v>
      </c>
      <c r="FE23">
        <v>8.7453799999999998E-2</v>
      </c>
      <c r="FF23">
        <v>9.8492700000000002E-2</v>
      </c>
      <c r="FG23">
        <v>0.11931799999999999</v>
      </c>
      <c r="FH23">
        <v>0.115484</v>
      </c>
      <c r="FI23">
        <v>28975.5</v>
      </c>
      <c r="FJ23">
        <v>29087.8</v>
      </c>
      <c r="FK23">
        <v>29437.200000000001</v>
      </c>
      <c r="FL23">
        <v>29464.3</v>
      </c>
      <c r="FM23">
        <v>34552.1</v>
      </c>
      <c r="FN23">
        <v>33303.9</v>
      </c>
      <c r="FO23">
        <v>42640.9</v>
      </c>
      <c r="FP23">
        <v>40412.300000000003</v>
      </c>
      <c r="FQ23">
        <v>1.9619800000000001</v>
      </c>
      <c r="FR23">
        <v>1.9344699999999999</v>
      </c>
      <c r="FS23">
        <v>-6.7763000000000004E-2</v>
      </c>
      <c r="FT23">
        <v>0</v>
      </c>
      <c r="FU23">
        <v>26.489000000000001</v>
      </c>
      <c r="FV23">
        <v>999.9</v>
      </c>
      <c r="FW23">
        <v>36.228999999999999</v>
      </c>
      <c r="FX23">
        <v>36.637999999999998</v>
      </c>
      <c r="FY23">
        <v>22.079699999999999</v>
      </c>
      <c r="FZ23">
        <v>62.698900000000002</v>
      </c>
      <c r="GA23">
        <v>35.564900000000002</v>
      </c>
      <c r="GB23">
        <v>1</v>
      </c>
      <c r="GC23">
        <v>0.429149</v>
      </c>
      <c r="GD23">
        <v>3.7090100000000001</v>
      </c>
      <c r="GE23">
        <v>20.216999999999999</v>
      </c>
      <c r="GF23">
        <v>5.2478400000000001</v>
      </c>
      <c r="GG23">
        <v>12.0571</v>
      </c>
      <c r="GH23">
        <v>5.0237499999999997</v>
      </c>
      <c r="GI23">
        <v>3.3010000000000002</v>
      </c>
      <c r="GJ23">
        <v>9999</v>
      </c>
      <c r="GK23">
        <v>9999</v>
      </c>
      <c r="GL23">
        <v>9999</v>
      </c>
      <c r="GM23">
        <v>999.9</v>
      </c>
      <c r="GN23">
        <v>1.87801</v>
      </c>
      <c r="GO23">
        <v>1.87958</v>
      </c>
      <c r="GP23">
        <v>1.8785099999999999</v>
      </c>
      <c r="GQ23">
        <v>1.8790100000000001</v>
      </c>
      <c r="GR23">
        <v>1.88043</v>
      </c>
      <c r="GS23">
        <v>1.875</v>
      </c>
      <c r="GT23">
        <v>1.88202</v>
      </c>
      <c r="GU23">
        <v>1.8768899999999999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35.9</v>
      </c>
      <c r="HJ23">
        <v>1.5526</v>
      </c>
      <c r="HK23">
        <v>35.9</v>
      </c>
      <c r="HL23">
        <v>0</v>
      </c>
      <c r="HM23">
        <v>0</v>
      </c>
      <c r="HN23">
        <v>0</v>
      </c>
      <c r="HO23">
        <v>1.55261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1.1000000000000001</v>
      </c>
      <c r="HX23">
        <v>1.1000000000000001</v>
      </c>
      <c r="HY23">
        <v>2</v>
      </c>
      <c r="HZ23">
        <v>461.05799999999999</v>
      </c>
      <c r="IA23">
        <v>494.40800000000002</v>
      </c>
      <c r="IB23">
        <v>22.429500000000001</v>
      </c>
      <c r="IC23">
        <v>32.5578</v>
      </c>
      <c r="ID23">
        <v>30.000399999999999</v>
      </c>
      <c r="IE23">
        <v>32.535699999999999</v>
      </c>
      <c r="IF23">
        <v>32.502800000000001</v>
      </c>
      <c r="IG23">
        <v>18.7821</v>
      </c>
      <c r="IH23">
        <v>100</v>
      </c>
      <c r="II23">
        <v>0</v>
      </c>
      <c r="IJ23">
        <v>22.421800000000001</v>
      </c>
      <c r="IK23">
        <v>400</v>
      </c>
      <c r="IL23">
        <v>7.0034900000000002</v>
      </c>
      <c r="IM23">
        <v>99.774199999999993</v>
      </c>
      <c r="IN23">
        <v>110.03</v>
      </c>
    </row>
    <row r="24" spans="1:248" x14ac:dyDescent="0.35">
      <c r="A24">
        <v>7</v>
      </c>
      <c r="B24">
        <v>1600209205.0999999</v>
      </c>
      <c r="C24">
        <v>902</v>
      </c>
      <c r="D24" t="s">
        <v>398</v>
      </c>
      <c r="E24" t="s">
        <v>399</v>
      </c>
      <c r="F24">
        <v>1600209205.0999999</v>
      </c>
      <c r="G24">
        <f t="shared" si="0"/>
        <v>1.6944093638400258E-3</v>
      </c>
      <c r="H24">
        <f t="shared" si="1"/>
        <v>14.839149442362073</v>
      </c>
      <c r="I24">
        <f t="shared" si="2"/>
        <v>381.44299999999998</v>
      </c>
      <c r="J24">
        <f t="shared" si="3"/>
        <v>292.50539052127579</v>
      </c>
      <c r="K24">
        <f t="shared" si="4"/>
        <v>29.725013508619089</v>
      </c>
      <c r="L24">
        <f t="shared" si="5"/>
        <v>38.763040597514994</v>
      </c>
      <c r="M24">
        <f t="shared" si="6"/>
        <v>0.29013656845556846</v>
      </c>
      <c r="N24">
        <f t="shared" si="7"/>
        <v>2.9539335789837331</v>
      </c>
      <c r="O24">
        <f t="shared" si="8"/>
        <v>0.2751834690141301</v>
      </c>
      <c r="P24">
        <f t="shared" si="9"/>
        <v>0.17326889900127773</v>
      </c>
      <c r="Q24">
        <f t="shared" si="10"/>
        <v>64.486873128590659</v>
      </c>
      <c r="R24">
        <f t="shared" si="11"/>
        <v>25.53254029311217</v>
      </c>
      <c r="S24">
        <f t="shared" si="12"/>
        <v>25.328199999999999</v>
      </c>
      <c r="T24">
        <f t="shared" si="13"/>
        <v>3.2424287888061767</v>
      </c>
      <c r="U24">
        <f t="shared" si="14"/>
        <v>79.993926458110948</v>
      </c>
      <c r="V24">
        <f t="shared" si="15"/>
        <v>2.6347969651769994</v>
      </c>
      <c r="W24">
        <f t="shared" si="16"/>
        <v>3.2937462652951766</v>
      </c>
      <c r="X24">
        <f t="shared" si="17"/>
        <v>0.60763182362917734</v>
      </c>
      <c r="Y24">
        <f t="shared" si="18"/>
        <v>-74.723452945345144</v>
      </c>
      <c r="Z24">
        <f t="shared" si="19"/>
        <v>42.090427057218548</v>
      </c>
      <c r="AA24">
        <f t="shared" si="20"/>
        <v>3.0279857797793621</v>
      </c>
      <c r="AB24">
        <f t="shared" si="21"/>
        <v>34.88183302024342</v>
      </c>
      <c r="AC24">
        <v>33</v>
      </c>
      <c r="AD24">
        <v>7</v>
      </c>
      <c r="AE24">
        <f t="shared" si="22"/>
        <v>1</v>
      </c>
      <c r="AF24">
        <f t="shared" si="23"/>
        <v>0</v>
      </c>
      <c r="AG24">
        <f t="shared" si="24"/>
        <v>53868.960240326633</v>
      </c>
      <c r="AH24" t="s">
        <v>372</v>
      </c>
      <c r="AI24">
        <v>10443.299999999999</v>
      </c>
      <c r="AJ24">
        <v>726.32600000000002</v>
      </c>
      <c r="AK24">
        <v>3359.02</v>
      </c>
      <c r="AL24">
        <f t="shared" si="25"/>
        <v>2632.694</v>
      </c>
      <c r="AM24">
        <f t="shared" si="26"/>
        <v>0.78376848009240785</v>
      </c>
      <c r="AN24">
        <v>-0.70797637827159998</v>
      </c>
      <c r="AO24" t="s">
        <v>400</v>
      </c>
      <c r="AP24">
        <v>10451.299999999999</v>
      </c>
      <c r="AQ24">
        <v>896.87780769230801</v>
      </c>
      <c r="AR24">
        <v>2521.2600000000002</v>
      </c>
      <c r="AS24">
        <f t="shared" si="27"/>
        <v>0.64427397107307138</v>
      </c>
      <c r="AT24">
        <v>0.5</v>
      </c>
      <c r="AU24">
        <f t="shared" si="28"/>
        <v>336.1516144564593</v>
      </c>
      <c r="AV24">
        <f t="shared" si="29"/>
        <v>14.839149442362073</v>
      </c>
      <c r="AW24">
        <f t="shared" si="30"/>
        <v>108.28686776424355</v>
      </c>
      <c r="AX24">
        <f t="shared" si="31"/>
        <v>1</v>
      </c>
      <c r="AY24">
        <f t="shared" si="32"/>
        <v>4.6250338097505832E-2</v>
      </c>
      <c r="AZ24">
        <f t="shared" si="33"/>
        <v>0.33227830529179841</v>
      </c>
      <c r="BA24" t="s">
        <v>373</v>
      </c>
      <c r="BB24">
        <v>0</v>
      </c>
      <c r="BC24">
        <f t="shared" si="34"/>
        <v>2521.2600000000002</v>
      </c>
      <c r="BD24">
        <f t="shared" si="35"/>
        <v>0.64427397107307138</v>
      </c>
      <c r="BE24">
        <f t="shared" si="36"/>
        <v>0.24940607677239188</v>
      </c>
      <c r="BF24">
        <f t="shared" si="37"/>
        <v>0.9049815716386741</v>
      </c>
      <c r="BG24">
        <f t="shared" si="38"/>
        <v>0.31821396637816618</v>
      </c>
      <c r="BH24">
        <f t="shared" si="39"/>
        <v>0</v>
      </c>
      <c r="BI24">
        <f t="shared" si="40"/>
        <v>1</v>
      </c>
      <c r="BJ24">
        <v>721</v>
      </c>
      <c r="BK24">
        <v>300</v>
      </c>
      <c r="BL24">
        <v>300</v>
      </c>
      <c r="BM24">
        <v>300</v>
      </c>
      <c r="BN24">
        <v>10451.299999999999</v>
      </c>
      <c r="BO24">
        <v>2395.88</v>
      </c>
      <c r="BP24">
        <v>-8.3639500000000002E-3</v>
      </c>
      <c r="BQ24">
        <v>8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399.74299999999999</v>
      </c>
      <c r="CC24">
        <f t="shared" si="42"/>
        <v>336.1516144564593</v>
      </c>
      <c r="CD24">
        <f t="shared" si="43"/>
        <v>0.8409193268086228</v>
      </c>
      <c r="CE24">
        <f t="shared" si="44"/>
        <v>0.19183865361724581</v>
      </c>
      <c r="CF24">
        <v>1600209205.0999999</v>
      </c>
      <c r="CG24">
        <v>381.44299999999998</v>
      </c>
      <c r="CH24">
        <v>400.02300000000002</v>
      </c>
      <c r="CI24">
        <v>25.927399999999999</v>
      </c>
      <c r="CJ24">
        <v>23.947099999999999</v>
      </c>
      <c r="CK24">
        <v>345.55200000000002</v>
      </c>
      <c r="CL24">
        <v>24.372699999999998</v>
      </c>
      <c r="CM24">
        <v>500.06900000000002</v>
      </c>
      <c r="CN24">
        <v>101.422</v>
      </c>
      <c r="CO24">
        <v>0.20010500000000001</v>
      </c>
      <c r="CP24">
        <v>25.592500000000001</v>
      </c>
      <c r="CQ24">
        <v>25.328199999999999</v>
      </c>
      <c r="CR24">
        <v>999.9</v>
      </c>
      <c r="CS24">
        <v>0</v>
      </c>
      <c r="CT24">
        <v>0</v>
      </c>
      <c r="CU24">
        <v>9997.5</v>
      </c>
      <c r="CV24">
        <v>0</v>
      </c>
      <c r="CW24">
        <v>1.5289399999999999E-3</v>
      </c>
      <c r="CX24">
        <v>-18.579999999999998</v>
      </c>
      <c r="CY24">
        <v>391.596</v>
      </c>
      <c r="CZ24">
        <v>409.83800000000002</v>
      </c>
      <c r="DA24">
        <v>1.9802200000000001</v>
      </c>
      <c r="DB24">
        <v>400.02300000000002</v>
      </c>
      <c r="DC24">
        <v>23.947099999999999</v>
      </c>
      <c r="DD24">
        <v>2.62961</v>
      </c>
      <c r="DE24">
        <v>2.4287700000000001</v>
      </c>
      <c r="DF24">
        <v>21.851700000000001</v>
      </c>
      <c r="DG24">
        <v>20.556899999999999</v>
      </c>
      <c r="DH24">
        <v>399.74299999999999</v>
      </c>
      <c r="DI24">
        <v>0.96897200000000006</v>
      </c>
      <c r="DJ24">
        <v>3.1027800000000001E-2</v>
      </c>
      <c r="DK24">
        <v>0</v>
      </c>
      <c r="DL24">
        <v>897.07100000000003</v>
      </c>
      <c r="DM24">
        <v>4.9990300000000003</v>
      </c>
      <c r="DN24">
        <v>3580.65</v>
      </c>
      <c r="DO24">
        <v>3143.71</v>
      </c>
      <c r="DP24">
        <v>42.186999999999998</v>
      </c>
      <c r="DQ24">
        <v>46.375</v>
      </c>
      <c r="DR24">
        <v>44.561999999999998</v>
      </c>
      <c r="DS24">
        <v>45.436999999999998</v>
      </c>
      <c r="DT24">
        <v>44.561999999999998</v>
      </c>
      <c r="DU24">
        <v>382.5</v>
      </c>
      <c r="DV24">
        <v>12.25</v>
      </c>
      <c r="DW24">
        <v>0</v>
      </c>
      <c r="DX24">
        <v>120</v>
      </c>
      <c r="DY24">
        <v>0</v>
      </c>
      <c r="DZ24">
        <v>896.87780769230801</v>
      </c>
      <c r="EA24">
        <v>10.886461513823599</v>
      </c>
      <c r="EB24">
        <v>41.043760556024097</v>
      </c>
      <c r="EC24">
        <v>3582.5634615384602</v>
      </c>
      <c r="ED24">
        <v>15</v>
      </c>
      <c r="EE24">
        <v>1600209144.0999999</v>
      </c>
      <c r="EF24" t="s">
        <v>401</v>
      </c>
      <c r="EG24">
        <v>1600209137.5999999</v>
      </c>
      <c r="EH24">
        <v>1600209144.0999999</v>
      </c>
      <c r="EI24">
        <v>124</v>
      </c>
      <c r="EJ24">
        <v>-8.9999999999999993E-3</v>
      </c>
      <c r="EK24">
        <v>2E-3</v>
      </c>
      <c r="EL24">
        <v>35.890999999999998</v>
      </c>
      <c r="EM24">
        <v>1.5549999999999999</v>
      </c>
      <c r="EN24">
        <v>400</v>
      </c>
      <c r="EO24">
        <v>24</v>
      </c>
      <c r="EP24">
        <v>0.14000000000000001</v>
      </c>
      <c r="EQ24">
        <v>0.09</v>
      </c>
      <c r="ER24">
        <v>-21.628895121951199</v>
      </c>
      <c r="ES24">
        <v>29.0054780487804</v>
      </c>
      <c r="ET24">
        <v>3.12220503771568</v>
      </c>
      <c r="EU24">
        <v>0</v>
      </c>
      <c r="EV24">
        <v>1.8323304878048801</v>
      </c>
      <c r="EW24">
        <v>1.1225368641115001</v>
      </c>
      <c r="EX24">
        <v>0.112592052116311</v>
      </c>
      <c r="EY24">
        <v>0</v>
      </c>
      <c r="EZ24">
        <v>0</v>
      </c>
      <c r="FA24">
        <v>2</v>
      </c>
      <c r="FB24" t="s">
        <v>374</v>
      </c>
      <c r="FC24">
        <v>2.9293399999999998</v>
      </c>
      <c r="FD24">
        <v>2.8852799999999998</v>
      </c>
      <c r="FE24">
        <v>8.7907299999999994E-2</v>
      </c>
      <c r="FF24">
        <v>9.8482100000000003E-2</v>
      </c>
      <c r="FG24">
        <v>0.118899</v>
      </c>
      <c r="FH24">
        <v>0.11548</v>
      </c>
      <c r="FI24">
        <v>28961</v>
      </c>
      <c r="FJ24">
        <v>29087.3</v>
      </c>
      <c r="FK24">
        <v>29437.3</v>
      </c>
      <c r="FL24">
        <v>29463.5</v>
      </c>
      <c r="FM24">
        <v>34568.9</v>
      </c>
      <c r="FN24">
        <v>33302.9</v>
      </c>
      <c r="FO24">
        <v>42641.2</v>
      </c>
      <c r="FP24">
        <v>40411</v>
      </c>
      <c r="FQ24">
        <v>1.9628300000000001</v>
      </c>
      <c r="FR24">
        <v>1.93428</v>
      </c>
      <c r="FS24">
        <v>-7.1741600000000003E-2</v>
      </c>
      <c r="FT24">
        <v>0</v>
      </c>
      <c r="FU24">
        <v>26.503499999999999</v>
      </c>
      <c r="FV24">
        <v>999.9</v>
      </c>
      <c r="FW24">
        <v>36.228999999999999</v>
      </c>
      <c r="FX24">
        <v>36.637999999999998</v>
      </c>
      <c r="FY24">
        <v>22.079899999999999</v>
      </c>
      <c r="FZ24">
        <v>62.718899999999998</v>
      </c>
      <c r="GA24">
        <v>35.548900000000003</v>
      </c>
      <c r="GB24">
        <v>1</v>
      </c>
      <c r="GC24">
        <v>0.43001299999999998</v>
      </c>
      <c r="GD24">
        <v>3.7400099999999998</v>
      </c>
      <c r="GE24">
        <v>20.2181</v>
      </c>
      <c r="GF24">
        <v>5.2478400000000001</v>
      </c>
      <c r="GG24">
        <v>12.057700000000001</v>
      </c>
      <c r="GH24">
        <v>5.0244999999999997</v>
      </c>
      <c r="GI24">
        <v>3.3010000000000002</v>
      </c>
      <c r="GJ24">
        <v>9999</v>
      </c>
      <c r="GK24">
        <v>9999</v>
      </c>
      <c r="GL24">
        <v>9999</v>
      </c>
      <c r="GM24">
        <v>999.9</v>
      </c>
      <c r="GN24">
        <v>1.87802</v>
      </c>
      <c r="GO24">
        <v>1.8795999999999999</v>
      </c>
      <c r="GP24">
        <v>1.8785099999999999</v>
      </c>
      <c r="GQ24">
        <v>1.8790899999999999</v>
      </c>
      <c r="GR24">
        <v>1.88046</v>
      </c>
      <c r="GS24">
        <v>1.87503</v>
      </c>
      <c r="GT24">
        <v>1.88202</v>
      </c>
      <c r="GU24">
        <v>1.87696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35.890999999999998</v>
      </c>
      <c r="HJ24">
        <v>1.5547</v>
      </c>
      <c r="HK24">
        <v>35.891428571428499</v>
      </c>
      <c r="HL24">
        <v>0</v>
      </c>
      <c r="HM24">
        <v>0</v>
      </c>
      <c r="HN24">
        <v>0</v>
      </c>
      <c r="HO24">
        <v>1.5546949999999999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1.1000000000000001</v>
      </c>
      <c r="HX24">
        <v>1</v>
      </c>
      <c r="HY24">
        <v>2</v>
      </c>
      <c r="HZ24">
        <v>461.69099999999997</v>
      </c>
      <c r="IA24">
        <v>494.39800000000002</v>
      </c>
      <c r="IB24">
        <v>22.3461</v>
      </c>
      <c r="IC24">
        <v>32.575400000000002</v>
      </c>
      <c r="ID24">
        <v>29.9999</v>
      </c>
      <c r="IE24">
        <v>32.552500000000002</v>
      </c>
      <c r="IF24">
        <v>32.518099999999997</v>
      </c>
      <c r="IG24">
        <v>18.782299999999999</v>
      </c>
      <c r="IH24">
        <v>100</v>
      </c>
      <c r="II24">
        <v>0</v>
      </c>
      <c r="IJ24">
        <v>22.357299999999999</v>
      </c>
      <c r="IK24">
        <v>400</v>
      </c>
      <c r="IL24">
        <v>7.0034900000000002</v>
      </c>
      <c r="IM24">
        <v>99.774799999999999</v>
      </c>
      <c r="IN24">
        <v>110.027</v>
      </c>
    </row>
    <row r="25" spans="1:248" x14ac:dyDescent="0.35">
      <c r="A25">
        <v>8</v>
      </c>
      <c r="B25">
        <v>1600209325.5999999</v>
      </c>
      <c r="C25">
        <v>1022.5</v>
      </c>
      <c r="D25" t="s">
        <v>402</v>
      </c>
      <c r="E25" t="s">
        <v>403</v>
      </c>
      <c r="F25">
        <v>1600209325.5999999</v>
      </c>
      <c r="G25">
        <f t="shared" si="0"/>
        <v>1.5811403312300826E-3</v>
      </c>
      <c r="H25">
        <f t="shared" si="1"/>
        <v>10.552298434524765</v>
      </c>
      <c r="I25">
        <f t="shared" si="2"/>
        <v>386.565</v>
      </c>
      <c r="J25">
        <f t="shared" si="3"/>
        <v>318.18878666508795</v>
      </c>
      <c r="K25">
        <f t="shared" si="4"/>
        <v>32.334972287382328</v>
      </c>
      <c r="L25">
        <f t="shared" si="5"/>
        <v>39.283497992744998</v>
      </c>
      <c r="M25">
        <f t="shared" si="6"/>
        <v>0.27128123311965796</v>
      </c>
      <c r="N25">
        <f t="shared" si="7"/>
        <v>2.9533836957722261</v>
      </c>
      <c r="O25">
        <f t="shared" si="8"/>
        <v>0.25815899670585063</v>
      </c>
      <c r="P25">
        <f t="shared" si="9"/>
        <v>0.16247544592666213</v>
      </c>
      <c r="Q25">
        <f t="shared" si="10"/>
        <v>40.359164039345629</v>
      </c>
      <c r="R25">
        <f t="shared" si="11"/>
        <v>25.317631575746532</v>
      </c>
      <c r="S25">
        <f t="shared" si="12"/>
        <v>25.2409</v>
      </c>
      <c r="T25">
        <f t="shared" si="13"/>
        <v>3.2256324746450558</v>
      </c>
      <c r="U25">
        <f t="shared" si="14"/>
        <v>80.066393358535976</v>
      </c>
      <c r="V25">
        <f t="shared" si="15"/>
        <v>2.6211355495889999</v>
      </c>
      <c r="W25">
        <f t="shared" si="16"/>
        <v>3.2737025356588729</v>
      </c>
      <c r="X25">
        <f t="shared" si="17"/>
        <v>0.6044969250560559</v>
      </c>
      <c r="Y25">
        <f t="shared" si="18"/>
        <v>-69.72828860724664</v>
      </c>
      <c r="Z25">
        <f t="shared" si="19"/>
        <v>39.61463806545018</v>
      </c>
      <c r="AA25">
        <f t="shared" si="20"/>
        <v>2.8476856191250497</v>
      </c>
      <c r="AB25">
        <f t="shared" si="21"/>
        <v>13.093199116674221</v>
      </c>
      <c r="AC25">
        <v>31</v>
      </c>
      <c r="AD25">
        <v>6</v>
      </c>
      <c r="AE25">
        <f t="shared" si="22"/>
        <v>1</v>
      </c>
      <c r="AF25">
        <f t="shared" si="23"/>
        <v>0</v>
      </c>
      <c r="AG25">
        <f t="shared" si="24"/>
        <v>53871.381242419797</v>
      </c>
      <c r="AH25" t="s">
        <v>372</v>
      </c>
      <c r="AI25">
        <v>10443.299999999999</v>
      </c>
      <c r="AJ25">
        <v>726.32600000000002</v>
      </c>
      <c r="AK25">
        <v>3359.02</v>
      </c>
      <c r="AL25">
        <f t="shared" si="25"/>
        <v>2632.694</v>
      </c>
      <c r="AM25">
        <f t="shared" si="26"/>
        <v>0.78376848009240785</v>
      </c>
      <c r="AN25">
        <v>-0.70797637827159998</v>
      </c>
      <c r="AO25" t="s">
        <v>404</v>
      </c>
      <c r="AP25">
        <v>10450.299999999999</v>
      </c>
      <c r="AQ25">
        <v>829.73083999999994</v>
      </c>
      <c r="AR25">
        <v>2689.66</v>
      </c>
      <c r="AS25">
        <f t="shared" si="27"/>
        <v>0.69151088241636494</v>
      </c>
      <c r="AT25">
        <v>0.5</v>
      </c>
      <c r="AU25">
        <f t="shared" si="28"/>
        <v>210.39851450523429</v>
      </c>
      <c r="AV25">
        <f t="shared" si="29"/>
        <v>10.552298434524765</v>
      </c>
      <c r="AW25">
        <f t="shared" si="30"/>
        <v>72.746431212303463</v>
      </c>
      <c r="AX25">
        <f t="shared" si="31"/>
        <v>1</v>
      </c>
      <c r="AY25">
        <f t="shared" si="32"/>
        <v>5.3518794271317116E-2</v>
      </c>
      <c r="AZ25">
        <f t="shared" si="33"/>
        <v>0.24886416870533828</v>
      </c>
      <c r="BA25" t="s">
        <v>373</v>
      </c>
      <c r="BB25">
        <v>0</v>
      </c>
      <c r="BC25">
        <f t="shared" si="34"/>
        <v>2689.66</v>
      </c>
      <c r="BD25">
        <f t="shared" si="35"/>
        <v>0.69151088241636494</v>
      </c>
      <c r="BE25">
        <f t="shared" si="36"/>
        <v>0.19927240683294536</v>
      </c>
      <c r="BF25">
        <f t="shared" si="37"/>
        <v>0.9473320178838649</v>
      </c>
      <c r="BG25">
        <f t="shared" si="38"/>
        <v>0.25424906958423582</v>
      </c>
      <c r="BH25">
        <f t="shared" si="39"/>
        <v>0</v>
      </c>
      <c r="BI25">
        <f t="shared" si="40"/>
        <v>1</v>
      </c>
      <c r="BJ25">
        <v>722</v>
      </c>
      <c r="BK25">
        <v>300</v>
      </c>
      <c r="BL25">
        <v>300</v>
      </c>
      <c r="BM25">
        <v>300</v>
      </c>
      <c r="BN25">
        <v>10450.299999999999</v>
      </c>
      <c r="BO25">
        <v>2548.48</v>
      </c>
      <c r="BP25">
        <v>-8.4930700000000001E-3</v>
      </c>
      <c r="BQ25">
        <v>7.81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250.203</v>
      </c>
      <c r="CC25">
        <f t="shared" si="42"/>
        <v>210.39851450523429</v>
      </c>
      <c r="CD25">
        <f t="shared" si="43"/>
        <v>0.84091123809560353</v>
      </c>
      <c r="CE25">
        <f t="shared" si="44"/>
        <v>0.19182247619120701</v>
      </c>
      <c r="CF25">
        <v>1600209325.5999999</v>
      </c>
      <c r="CG25">
        <v>386.565</v>
      </c>
      <c r="CH25">
        <v>399.96100000000001</v>
      </c>
      <c r="CI25">
        <v>25.792999999999999</v>
      </c>
      <c r="CJ25">
        <v>23.944600000000001</v>
      </c>
      <c r="CK25">
        <v>350.67700000000002</v>
      </c>
      <c r="CL25">
        <v>24.240400000000001</v>
      </c>
      <c r="CM25">
        <v>500.00799999999998</v>
      </c>
      <c r="CN25">
        <v>101.422</v>
      </c>
      <c r="CO25">
        <v>0.19997300000000001</v>
      </c>
      <c r="CP25">
        <v>25.489699999999999</v>
      </c>
      <c r="CQ25">
        <v>25.2409</v>
      </c>
      <c r="CR25">
        <v>999.9</v>
      </c>
      <c r="CS25">
        <v>0</v>
      </c>
      <c r="CT25">
        <v>0</v>
      </c>
      <c r="CU25">
        <v>9994.3799999999992</v>
      </c>
      <c r="CV25">
        <v>0</v>
      </c>
      <c r="CW25">
        <v>1.5289399999999999E-3</v>
      </c>
      <c r="CX25">
        <v>-13.3956</v>
      </c>
      <c r="CY25">
        <v>396.8</v>
      </c>
      <c r="CZ25">
        <v>409.77199999999999</v>
      </c>
      <c r="DA25">
        <v>1.8484100000000001</v>
      </c>
      <c r="DB25">
        <v>399.96100000000001</v>
      </c>
      <c r="DC25">
        <v>23.944600000000001</v>
      </c>
      <c r="DD25">
        <v>2.61599</v>
      </c>
      <c r="DE25">
        <v>2.4285100000000002</v>
      </c>
      <c r="DF25">
        <v>21.7667</v>
      </c>
      <c r="DG25">
        <v>20.555199999999999</v>
      </c>
      <c r="DH25">
        <v>250.203</v>
      </c>
      <c r="DI25">
        <v>0.96901199999999998</v>
      </c>
      <c r="DJ25">
        <v>3.09877E-2</v>
      </c>
      <c r="DK25">
        <v>0</v>
      </c>
      <c r="DL25">
        <v>828.38199999999995</v>
      </c>
      <c r="DM25">
        <v>4.9990300000000003</v>
      </c>
      <c r="DN25">
        <v>2076.9</v>
      </c>
      <c r="DO25">
        <v>1952.81</v>
      </c>
      <c r="DP25">
        <v>41.875</v>
      </c>
      <c r="DQ25">
        <v>46.311999999999998</v>
      </c>
      <c r="DR25">
        <v>44.436999999999998</v>
      </c>
      <c r="DS25">
        <v>45.375</v>
      </c>
      <c r="DT25">
        <v>44.311999999999998</v>
      </c>
      <c r="DU25">
        <v>237.61</v>
      </c>
      <c r="DV25">
        <v>7.6</v>
      </c>
      <c r="DW25">
        <v>0</v>
      </c>
      <c r="DX25">
        <v>120</v>
      </c>
      <c r="DY25">
        <v>0</v>
      </c>
      <c r="DZ25">
        <v>829.73083999999994</v>
      </c>
      <c r="EA25">
        <v>-9.7321538235153202</v>
      </c>
      <c r="EB25">
        <v>-25.4699999240976</v>
      </c>
      <c r="EC25">
        <v>2078.1044000000002</v>
      </c>
      <c r="ED25">
        <v>15</v>
      </c>
      <c r="EE25">
        <v>1600209258.0999999</v>
      </c>
      <c r="EF25" t="s">
        <v>405</v>
      </c>
      <c r="EG25">
        <v>1600209254.5999999</v>
      </c>
      <c r="EH25">
        <v>1600209258.0999999</v>
      </c>
      <c r="EI25">
        <v>125</v>
      </c>
      <c r="EJ25">
        <v>-3.0000000000000001E-3</v>
      </c>
      <c r="EK25">
        <v>-2E-3</v>
      </c>
      <c r="EL25">
        <v>35.887999999999998</v>
      </c>
      <c r="EM25">
        <v>1.5529999999999999</v>
      </c>
      <c r="EN25">
        <v>400</v>
      </c>
      <c r="EO25">
        <v>24</v>
      </c>
      <c r="EP25">
        <v>0.14000000000000001</v>
      </c>
      <c r="EQ25">
        <v>0.06</v>
      </c>
      <c r="ER25">
        <v>-15.120065853658501</v>
      </c>
      <c r="ES25">
        <v>14.901727526132399</v>
      </c>
      <c r="ET25">
        <v>1.5904314632582699</v>
      </c>
      <c r="EU25">
        <v>0</v>
      </c>
      <c r="EV25">
        <v>1.7606692682926799</v>
      </c>
      <c r="EW25">
        <v>0.73017574912892202</v>
      </c>
      <c r="EX25">
        <v>7.5377130949620993E-2</v>
      </c>
      <c r="EY25">
        <v>0</v>
      </c>
      <c r="EZ25">
        <v>0</v>
      </c>
      <c r="FA25">
        <v>2</v>
      </c>
      <c r="FB25" t="s">
        <v>374</v>
      </c>
      <c r="FC25">
        <v>2.9291700000000001</v>
      </c>
      <c r="FD25">
        <v>2.8851200000000001</v>
      </c>
      <c r="FE25">
        <v>8.8948899999999997E-2</v>
      </c>
      <c r="FF25">
        <v>9.8469699999999993E-2</v>
      </c>
      <c r="FG25">
        <v>0.118448</v>
      </c>
      <c r="FH25">
        <v>0.115471</v>
      </c>
      <c r="FI25">
        <v>28927.200000000001</v>
      </c>
      <c r="FJ25">
        <v>29087.8</v>
      </c>
      <c r="FK25">
        <v>29436.6</v>
      </c>
      <c r="FL25">
        <v>29463.599999999999</v>
      </c>
      <c r="FM25">
        <v>34585.5</v>
      </c>
      <c r="FN25">
        <v>33303.800000000003</v>
      </c>
      <c r="FO25">
        <v>42639.7</v>
      </c>
      <c r="FP25">
        <v>40411.599999999999</v>
      </c>
      <c r="FQ25">
        <v>1.9680800000000001</v>
      </c>
      <c r="FR25">
        <v>1.93445</v>
      </c>
      <c r="FS25">
        <v>-7.28853E-2</v>
      </c>
      <c r="FT25">
        <v>0</v>
      </c>
      <c r="FU25">
        <v>26.435099999999998</v>
      </c>
      <c r="FV25">
        <v>999.9</v>
      </c>
      <c r="FW25">
        <v>36.204000000000001</v>
      </c>
      <c r="FX25">
        <v>36.637999999999998</v>
      </c>
      <c r="FY25">
        <v>22.064599999999999</v>
      </c>
      <c r="FZ25">
        <v>62.719000000000001</v>
      </c>
      <c r="GA25">
        <v>35.220399999999998</v>
      </c>
      <c r="GB25">
        <v>1</v>
      </c>
      <c r="GC25">
        <v>0.43052099999999999</v>
      </c>
      <c r="GD25">
        <v>3.8532099999999998</v>
      </c>
      <c r="GE25">
        <v>20.217099999999999</v>
      </c>
      <c r="GF25">
        <v>5.2515799999999997</v>
      </c>
      <c r="GG25">
        <v>12.056100000000001</v>
      </c>
      <c r="GH25">
        <v>5.0249499999999996</v>
      </c>
      <c r="GI25">
        <v>3.3010000000000002</v>
      </c>
      <c r="GJ25">
        <v>9999</v>
      </c>
      <c r="GK25">
        <v>9999</v>
      </c>
      <c r="GL25">
        <v>9999</v>
      </c>
      <c r="GM25">
        <v>999.9</v>
      </c>
      <c r="GN25">
        <v>1.8779999999999999</v>
      </c>
      <c r="GO25">
        <v>1.87961</v>
      </c>
      <c r="GP25">
        <v>1.8785000000000001</v>
      </c>
      <c r="GQ25">
        <v>1.87903</v>
      </c>
      <c r="GR25">
        <v>1.88045</v>
      </c>
      <c r="GS25">
        <v>1.8750100000000001</v>
      </c>
      <c r="GT25">
        <v>1.88201</v>
      </c>
      <c r="GU25">
        <v>1.8769199999999999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35.887999999999998</v>
      </c>
      <c r="HJ25">
        <v>1.5526</v>
      </c>
      <c r="HK25">
        <v>35.888350000000102</v>
      </c>
      <c r="HL25">
        <v>0</v>
      </c>
      <c r="HM25">
        <v>0</v>
      </c>
      <c r="HN25">
        <v>0</v>
      </c>
      <c r="HO25">
        <v>1.5525904761904701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1.2</v>
      </c>
      <c r="HX25">
        <v>1.1000000000000001</v>
      </c>
      <c r="HY25">
        <v>2</v>
      </c>
      <c r="HZ25">
        <v>464.89299999999997</v>
      </c>
      <c r="IA25">
        <v>494.55200000000002</v>
      </c>
      <c r="IB25">
        <v>22.271699999999999</v>
      </c>
      <c r="IC25">
        <v>32.578000000000003</v>
      </c>
      <c r="ID25">
        <v>30.000399999999999</v>
      </c>
      <c r="IE25">
        <v>32.555799999999998</v>
      </c>
      <c r="IF25">
        <v>32.522300000000001</v>
      </c>
      <c r="IG25">
        <v>18.782</v>
      </c>
      <c r="IH25">
        <v>100</v>
      </c>
      <c r="II25">
        <v>0</v>
      </c>
      <c r="IJ25">
        <v>22.267099999999999</v>
      </c>
      <c r="IK25">
        <v>400</v>
      </c>
      <c r="IL25">
        <v>7.0034900000000002</v>
      </c>
      <c r="IM25">
        <v>99.771699999999996</v>
      </c>
      <c r="IN25">
        <v>110.02800000000001</v>
      </c>
    </row>
    <row r="26" spans="1:248" x14ac:dyDescent="0.35">
      <c r="A26">
        <v>9</v>
      </c>
      <c r="B26">
        <v>1600209446.0999999</v>
      </c>
      <c r="C26">
        <v>1143</v>
      </c>
      <c r="D26" t="s">
        <v>406</v>
      </c>
      <c r="E26" t="s">
        <v>407</v>
      </c>
      <c r="F26">
        <v>1600209446.0999999</v>
      </c>
      <c r="G26">
        <f t="shared" si="0"/>
        <v>1.3553246839673801E-3</v>
      </c>
      <c r="H26">
        <f t="shared" si="1"/>
        <v>6.8079738311210125</v>
      </c>
      <c r="I26">
        <f t="shared" si="2"/>
        <v>391.21800000000002</v>
      </c>
      <c r="J26">
        <f t="shared" si="3"/>
        <v>339.6699498728571</v>
      </c>
      <c r="K26">
        <f t="shared" si="4"/>
        <v>34.519002473252634</v>
      </c>
      <c r="L26">
        <f t="shared" si="5"/>
        <v>39.757579717122006</v>
      </c>
      <c r="M26">
        <f t="shared" si="6"/>
        <v>0.23525612556617961</v>
      </c>
      <c r="N26">
        <f t="shared" si="7"/>
        <v>2.9514502765423489</v>
      </c>
      <c r="O26">
        <f t="shared" si="8"/>
        <v>0.22531282792257343</v>
      </c>
      <c r="P26">
        <f t="shared" si="9"/>
        <v>0.14167886181816863</v>
      </c>
      <c r="Q26">
        <f t="shared" si="10"/>
        <v>24.17338633819962</v>
      </c>
      <c r="R26">
        <f t="shared" si="11"/>
        <v>25.134498824787357</v>
      </c>
      <c r="S26">
        <f t="shared" si="12"/>
        <v>25.044799999999999</v>
      </c>
      <c r="T26">
        <f t="shared" si="13"/>
        <v>3.1881802207816179</v>
      </c>
      <c r="U26">
        <f t="shared" si="14"/>
        <v>79.938620013878307</v>
      </c>
      <c r="V26">
        <f t="shared" si="15"/>
        <v>2.5942659680861997</v>
      </c>
      <c r="W26">
        <f t="shared" si="16"/>
        <v>3.2453224331816135</v>
      </c>
      <c r="X26">
        <f t="shared" si="17"/>
        <v>0.5939142526954182</v>
      </c>
      <c r="Y26">
        <f t="shared" si="18"/>
        <v>-59.769818562961461</v>
      </c>
      <c r="Z26">
        <f t="shared" si="19"/>
        <v>47.480986452991161</v>
      </c>
      <c r="AA26">
        <f t="shared" si="20"/>
        <v>3.4095124515356749</v>
      </c>
      <c r="AB26">
        <f t="shared" si="21"/>
        <v>15.294066679764995</v>
      </c>
      <c r="AC26">
        <v>31</v>
      </c>
      <c r="AD26">
        <v>6</v>
      </c>
      <c r="AE26">
        <f t="shared" si="22"/>
        <v>1</v>
      </c>
      <c r="AF26">
        <f t="shared" si="23"/>
        <v>0</v>
      </c>
      <c r="AG26">
        <f t="shared" si="24"/>
        <v>53841.168102061565</v>
      </c>
      <c r="AH26" t="s">
        <v>372</v>
      </c>
      <c r="AI26">
        <v>10443.299999999999</v>
      </c>
      <c r="AJ26">
        <v>726.32600000000002</v>
      </c>
      <c r="AK26">
        <v>3359.02</v>
      </c>
      <c r="AL26">
        <f t="shared" si="25"/>
        <v>2632.694</v>
      </c>
      <c r="AM26">
        <f t="shared" si="26"/>
        <v>0.78376848009240785</v>
      </c>
      <c r="AN26">
        <v>-0.70797637827159998</v>
      </c>
      <c r="AO26" t="s">
        <v>408</v>
      </c>
      <c r="AP26">
        <v>10449.200000000001</v>
      </c>
      <c r="AQ26">
        <v>786.40183999999999</v>
      </c>
      <c r="AR26">
        <v>2822.14</v>
      </c>
      <c r="AS26">
        <f t="shared" si="27"/>
        <v>0.72134556046121023</v>
      </c>
      <c r="AT26">
        <v>0.5</v>
      </c>
      <c r="AU26">
        <f t="shared" si="28"/>
        <v>126.03864625016054</v>
      </c>
      <c r="AV26">
        <f t="shared" si="29"/>
        <v>6.8079738311210125</v>
      </c>
      <c r="AW26">
        <f t="shared" si="30"/>
        <v>45.458708959547131</v>
      </c>
      <c r="AX26">
        <f t="shared" si="31"/>
        <v>1</v>
      </c>
      <c r="AY26">
        <f t="shared" si="32"/>
        <v>5.9632108349331303E-2</v>
      </c>
      <c r="AZ26">
        <f t="shared" si="33"/>
        <v>0.19023861325093727</v>
      </c>
      <c r="BA26" t="s">
        <v>373</v>
      </c>
      <c r="BB26">
        <v>0</v>
      </c>
      <c r="BC26">
        <f t="shared" si="34"/>
        <v>2822.14</v>
      </c>
      <c r="BD26">
        <f t="shared" si="35"/>
        <v>0.72134556046121023</v>
      </c>
      <c r="BE26">
        <f t="shared" si="36"/>
        <v>0.15983233204922867</v>
      </c>
      <c r="BF26">
        <f t="shared" si="37"/>
        <v>0.97133531887848823</v>
      </c>
      <c r="BG26">
        <f t="shared" si="38"/>
        <v>0.203927991631386</v>
      </c>
      <c r="BH26">
        <f t="shared" si="39"/>
        <v>0</v>
      </c>
      <c r="BI26">
        <f t="shared" si="40"/>
        <v>1</v>
      </c>
      <c r="BJ26">
        <v>723</v>
      </c>
      <c r="BK26">
        <v>300</v>
      </c>
      <c r="BL26">
        <v>300</v>
      </c>
      <c r="BM26">
        <v>300</v>
      </c>
      <c r="BN26">
        <v>10449.200000000001</v>
      </c>
      <c r="BO26">
        <v>2656.57</v>
      </c>
      <c r="BP26">
        <v>-8.5798100000000002E-3</v>
      </c>
      <c r="BQ26">
        <v>22.29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149.886</v>
      </c>
      <c r="CC26">
        <f t="shared" si="42"/>
        <v>126.03864625016054</v>
      </c>
      <c r="CD26">
        <f t="shared" si="43"/>
        <v>0.84089672317735176</v>
      </c>
      <c r="CE26">
        <f t="shared" si="44"/>
        <v>0.19179344635470352</v>
      </c>
      <c r="CF26">
        <v>1600209446.0999999</v>
      </c>
      <c r="CG26">
        <v>391.21800000000002</v>
      </c>
      <c r="CH26">
        <v>400.024</v>
      </c>
      <c r="CI26">
        <v>25.527799999999999</v>
      </c>
      <c r="CJ26">
        <v>23.942900000000002</v>
      </c>
      <c r="CK26">
        <v>355.29399999999998</v>
      </c>
      <c r="CL26">
        <v>23.974799999999998</v>
      </c>
      <c r="CM26">
        <v>499.99099999999999</v>
      </c>
      <c r="CN26">
        <v>101.425</v>
      </c>
      <c r="CO26">
        <v>0.200129</v>
      </c>
      <c r="CP26">
        <v>25.3432</v>
      </c>
      <c r="CQ26">
        <v>25.044799999999999</v>
      </c>
      <c r="CR26">
        <v>999.9</v>
      </c>
      <c r="CS26">
        <v>0</v>
      </c>
      <c r="CT26">
        <v>0</v>
      </c>
      <c r="CU26">
        <v>9983.1200000000008</v>
      </c>
      <c r="CV26">
        <v>0</v>
      </c>
      <c r="CW26">
        <v>1.5289399999999999E-3</v>
      </c>
      <c r="CX26">
        <v>-8.8054500000000004</v>
      </c>
      <c r="CY26">
        <v>401.46699999999998</v>
      </c>
      <c r="CZ26">
        <v>409.83699999999999</v>
      </c>
      <c r="DA26">
        <v>1.5849200000000001</v>
      </c>
      <c r="DB26">
        <v>400.024</v>
      </c>
      <c r="DC26">
        <v>23.942900000000002</v>
      </c>
      <c r="DD26">
        <v>2.5891700000000002</v>
      </c>
      <c r="DE26">
        <v>2.42842</v>
      </c>
      <c r="DF26">
        <v>21.598199999999999</v>
      </c>
      <c r="DG26">
        <v>20.554500000000001</v>
      </c>
      <c r="DH26">
        <v>149.886</v>
      </c>
      <c r="DI26">
        <v>0.96906199999999998</v>
      </c>
      <c r="DJ26">
        <v>3.0938199999999999E-2</v>
      </c>
      <c r="DK26">
        <v>0</v>
      </c>
      <c r="DL26">
        <v>785.85799999999995</v>
      </c>
      <c r="DM26">
        <v>4.9990300000000003</v>
      </c>
      <c r="DN26">
        <v>1183.52</v>
      </c>
      <c r="DO26">
        <v>1153.9100000000001</v>
      </c>
      <c r="DP26">
        <v>41.5</v>
      </c>
      <c r="DQ26">
        <v>46.186999999999998</v>
      </c>
      <c r="DR26">
        <v>44.186999999999998</v>
      </c>
      <c r="DS26">
        <v>45.25</v>
      </c>
      <c r="DT26">
        <v>44</v>
      </c>
      <c r="DU26">
        <v>140.4</v>
      </c>
      <c r="DV26">
        <v>4.4800000000000004</v>
      </c>
      <c r="DW26">
        <v>0</v>
      </c>
      <c r="DX26">
        <v>120</v>
      </c>
      <c r="DY26">
        <v>0</v>
      </c>
      <c r="DZ26">
        <v>786.40183999999999</v>
      </c>
      <c r="EA26">
        <v>-3.5969999908508399</v>
      </c>
      <c r="EB26">
        <v>-5.8723076887838701</v>
      </c>
      <c r="EC26">
        <v>1185.4964</v>
      </c>
      <c r="ED26">
        <v>15</v>
      </c>
      <c r="EE26">
        <v>1600209382.0999999</v>
      </c>
      <c r="EF26" t="s">
        <v>409</v>
      </c>
      <c r="EG26">
        <v>1600209382.0999999</v>
      </c>
      <c r="EH26">
        <v>1600209381.0999999</v>
      </c>
      <c r="EI26">
        <v>126</v>
      </c>
      <c r="EJ26">
        <v>3.5999999999999997E-2</v>
      </c>
      <c r="EK26">
        <v>1E-3</v>
      </c>
      <c r="EL26">
        <v>35.923999999999999</v>
      </c>
      <c r="EM26">
        <v>1.5529999999999999</v>
      </c>
      <c r="EN26">
        <v>400</v>
      </c>
      <c r="EO26">
        <v>24</v>
      </c>
      <c r="EP26">
        <v>0.35</v>
      </c>
      <c r="EQ26">
        <v>0.06</v>
      </c>
      <c r="ER26">
        <v>-11.2798473170732</v>
      </c>
      <c r="ES26">
        <v>22.8719795121951</v>
      </c>
      <c r="ET26">
        <v>2.43747953879795</v>
      </c>
      <c r="EU26">
        <v>0</v>
      </c>
      <c r="EV26">
        <v>1.4953168292682899</v>
      </c>
      <c r="EW26">
        <v>0.77558216027874605</v>
      </c>
      <c r="EX26">
        <v>7.9570784607902401E-2</v>
      </c>
      <c r="EY26">
        <v>0</v>
      </c>
      <c r="EZ26">
        <v>0</v>
      </c>
      <c r="FA26">
        <v>2</v>
      </c>
      <c r="FB26" t="s">
        <v>374</v>
      </c>
      <c r="FC26">
        <v>2.9291499999999999</v>
      </c>
      <c r="FD26">
        <v>2.88517</v>
      </c>
      <c r="FE26">
        <v>8.9884800000000001E-2</v>
      </c>
      <c r="FF26">
        <v>9.8485299999999998E-2</v>
      </c>
      <c r="FG26">
        <v>0.117544</v>
      </c>
      <c r="FH26">
        <v>0.11547</v>
      </c>
      <c r="FI26">
        <v>28898.7</v>
      </c>
      <c r="FJ26">
        <v>29089.8</v>
      </c>
      <c r="FK26">
        <v>29437.7</v>
      </c>
      <c r="FL26">
        <v>29466</v>
      </c>
      <c r="FM26">
        <v>34622.300000000003</v>
      </c>
      <c r="FN26">
        <v>33306.6</v>
      </c>
      <c r="FO26">
        <v>42641.2</v>
      </c>
      <c r="FP26">
        <v>40415</v>
      </c>
      <c r="FQ26">
        <v>1.9677</v>
      </c>
      <c r="FR26">
        <v>1.9347700000000001</v>
      </c>
      <c r="FS26">
        <v>-8.0235299999999996E-2</v>
      </c>
      <c r="FT26">
        <v>0</v>
      </c>
      <c r="FU26">
        <v>26.3597</v>
      </c>
      <c r="FV26">
        <v>999.9</v>
      </c>
      <c r="FW26">
        <v>36.18</v>
      </c>
      <c r="FX26">
        <v>36.618000000000002</v>
      </c>
      <c r="FY26">
        <v>22.026299999999999</v>
      </c>
      <c r="FZ26">
        <v>62.738999999999997</v>
      </c>
      <c r="GA26">
        <v>35.192300000000003</v>
      </c>
      <c r="GB26">
        <v>1</v>
      </c>
      <c r="GC26">
        <v>0.429309</v>
      </c>
      <c r="GD26">
        <v>3.8695499999999998</v>
      </c>
      <c r="GE26">
        <v>20.218</v>
      </c>
      <c r="GF26">
        <v>5.2472399999999997</v>
      </c>
      <c r="GG26">
        <v>12.0573</v>
      </c>
      <c r="GH26">
        <v>5.0243000000000002</v>
      </c>
      <c r="GI26">
        <v>3.3010000000000002</v>
      </c>
      <c r="GJ26">
        <v>9999</v>
      </c>
      <c r="GK26">
        <v>9999</v>
      </c>
      <c r="GL26">
        <v>9999</v>
      </c>
      <c r="GM26">
        <v>999.9</v>
      </c>
      <c r="GN26">
        <v>1.87805</v>
      </c>
      <c r="GO26">
        <v>1.8796200000000001</v>
      </c>
      <c r="GP26">
        <v>1.8785099999999999</v>
      </c>
      <c r="GQ26">
        <v>1.87907</v>
      </c>
      <c r="GR26">
        <v>1.88046</v>
      </c>
      <c r="GS26">
        <v>1.8750500000000001</v>
      </c>
      <c r="GT26">
        <v>1.88202</v>
      </c>
      <c r="GU26">
        <v>1.8769499999999999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35.923999999999999</v>
      </c>
      <c r="HJ26">
        <v>1.5529999999999999</v>
      </c>
      <c r="HK26">
        <v>35.924250000000001</v>
      </c>
      <c r="HL26">
        <v>0</v>
      </c>
      <c r="HM26">
        <v>0</v>
      </c>
      <c r="HN26">
        <v>0</v>
      </c>
      <c r="HO26">
        <v>1.5530900000000001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1.1000000000000001</v>
      </c>
      <c r="HX26">
        <v>1.1000000000000001</v>
      </c>
      <c r="HY26">
        <v>2</v>
      </c>
      <c r="HZ26">
        <v>464.62299999999999</v>
      </c>
      <c r="IA26">
        <v>494.74900000000002</v>
      </c>
      <c r="IB26">
        <v>22.104199999999999</v>
      </c>
      <c r="IC26">
        <v>32.563600000000001</v>
      </c>
      <c r="ID26">
        <v>30</v>
      </c>
      <c r="IE26">
        <v>32.5501</v>
      </c>
      <c r="IF26">
        <v>32.519399999999997</v>
      </c>
      <c r="IG26">
        <v>18.782499999999999</v>
      </c>
      <c r="IH26">
        <v>100</v>
      </c>
      <c r="II26">
        <v>0</v>
      </c>
      <c r="IJ26">
        <v>22.0975</v>
      </c>
      <c r="IK26">
        <v>400</v>
      </c>
      <c r="IL26">
        <v>7.0034900000000002</v>
      </c>
      <c r="IM26">
        <v>99.775400000000005</v>
      </c>
      <c r="IN26">
        <v>110.03700000000001</v>
      </c>
    </row>
    <row r="27" spans="1:248" x14ac:dyDescent="0.35">
      <c r="A27">
        <v>10</v>
      </c>
      <c r="B27">
        <v>1600209566.5999999</v>
      </c>
      <c r="C27">
        <v>1263.5</v>
      </c>
      <c r="D27" t="s">
        <v>410</v>
      </c>
      <c r="E27" t="s">
        <v>411</v>
      </c>
      <c r="F27">
        <v>1600209566.5999999</v>
      </c>
      <c r="G27">
        <f t="shared" si="0"/>
        <v>1.1487266610684882E-3</v>
      </c>
      <c r="H27">
        <f t="shared" si="1"/>
        <v>4.5570794293054941</v>
      </c>
      <c r="I27">
        <f t="shared" si="2"/>
        <v>393.96499999999997</v>
      </c>
      <c r="J27">
        <f t="shared" si="3"/>
        <v>351.25942170705355</v>
      </c>
      <c r="K27">
        <f t="shared" si="4"/>
        <v>35.696054126366413</v>
      </c>
      <c r="L27">
        <f t="shared" si="5"/>
        <v>40.035925287214994</v>
      </c>
      <c r="M27">
        <f t="shared" si="6"/>
        <v>0.19254852221345636</v>
      </c>
      <c r="N27">
        <f t="shared" si="7"/>
        <v>2.953950950045936</v>
      </c>
      <c r="O27">
        <f t="shared" si="8"/>
        <v>0.1858377294672057</v>
      </c>
      <c r="P27">
        <f t="shared" si="9"/>
        <v>0.11673203383306008</v>
      </c>
      <c r="Q27">
        <f t="shared" si="10"/>
        <v>16.101104985597434</v>
      </c>
      <c r="R27">
        <f t="shared" si="11"/>
        <v>25.00623032585208</v>
      </c>
      <c r="S27">
        <f t="shared" si="12"/>
        <v>24.997900000000001</v>
      </c>
      <c r="T27">
        <f t="shared" si="13"/>
        <v>3.1792795158309111</v>
      </c>
      <c r="U27">
        <f t="shared" si="14"/>
        <v>79.792297315059145</v>
      </c>
      <c r="V27">
        <f t="shared" si="15"/>
        <v>2.5688782947035</v>
      </c>
      <c r="W27">
        <f t="shared" si="16"/>
        <v>3.2194564903430565</v>
      </c>
      <c r="X27">
        <f t="shared" si="17"/>
        <v>0.61040122112741102</v>
      </c>
      <c r="Y27">
        <f t="shared" si="18"/>
        <v>-50.658845753120332</v>
      </c>
      <c r="Z27">
        <f t="shared" si="19"/>
        <v>33.570617482859006</v>
      </c>
      <c r="AA27">
        <f t="shared" si="20"/>
        <v>2.4063991365896795</v>
      </c>
      <c r="AB27">
        <f t="shared" si="21"/>
        <v>1.4192758519257893</v>
      </c>
      <c r="AC27">
        <v>31</v>
      </c>
      <c r="AD27">
        <v>6</v>
      </c>
      <c r="AE27">
        <f t="shared" si="22"/>
        <v>1</v>
      </c>
      <c r="AF27">
        <f t="shared" si="23"/>
        <v>0</v>
      </c>
      <c r="AG27">
        <f t="shared" si="24"/>
        <v>53938.822388601031</v>
      </c>
      <c r="AH27" t="s">
        <v>372</v>
      </c>
      <c r="AI27">
        <v>10443.299999999999</v>
      </c>
      <c r="AJ27">
        <v>726.32600000000002</v>
      </c>
      <c r="AK27">
        <v>3359.02</v>
      </c>
      <c r="AL27">
        <f t="shared" si="25"/>
        <v>2632.694</v>
      </c>
      <c r="AM27">
        <f t="shared" si="26"/>
        <v>0.78376848009240785</v>
      </c>
      <c r="AN27">
        <v>-0.70797637827159998</v>
      </c>
      <c r="AO27" t="s">
        <v>412</v>
      </c>
      <c r="AP27">
        <v>10449</v>
      </c>
      <c r="AQ27">
        <v>761.39804000000004</v>
      </c>
      <c r="AR27">
        <v>2905.19</v>
      </c>
      <c r="AS27">
        <f t="shared" si="27"/>
        <v>0.73791798815223786</v>
      </c>
      <c r="AT27">
        <v>0.5</v>
      </c>
      <c r="AU27">
        <f t="shared" si="28"/>
        <v>83.964666956219787</v>
      </c>
      <c r="AV27">
        <f t="shared" si="29"/>
        <v>4.5570794293054941</v>
      </c>
      <c r="AW27">
        <f t="shared" si="30"/>
        <v>30.979519058103197</v>
      </c>
      <c r="AX27">
        <f t="shared" si="31"/>
        <v>1</v>
      </c>
      <c r="AY27">
        <f t="shared" si="32"/>
        <v>6.2705611758364491E-2</v>
      </c>
      <c r="AZ27">
        <f t="shared" si="33"/>
        <v>0.15621353508720598</v>
      </c>
      <c r="BA27" t="s">
        <v>373</v>
      </c>
      <c r="BB27">
        <v>0</v>
      </c>
      <c r="BC27">
        <f t="shared" si="34"/>
        <v>2905.19</v>
      </c>
      <c r="BD27">
        <f t="shared" si="35"/>
        <v>0.73791798815223786</v>
      </c>
      <c r="BE27">
        <f t="shared" si="36"/>
        <v>0.13510785883978063</v>
      </c>
      <c r="BF27">
        <f t="shared" si="37"/>
        <v>0.98390352036657636</v>
      </c>
      <c r="BG27">
        <f t="shared" si="38"/>
        <v>0.17238235814720584</v>
      </c>
      <c r="BH27">
        <f t="shared" si="39"/>
        <v>0</v>
      </c>
      <c r="BI27">
        <f t="shared" si="40"/>
        <v>1</v>
      </c>
      <c r="BJ27">
        <v>724</v>
      </c>
      <c r="BK27">
        <v>300</v>
      </c>
      <c r="BL27">
        <v>300</v>
      </c>
      <c r="BM27">
        <v>300</v>
      </c>
      <c r="BN27">
        <v>10449</v>
      </c>
      <c r="BO27">
        <v>2747.88</v>
      </c>
      <c r="BP27">
        <v>-8.6236999999999998E-3</v>
      </c>
      <c r="BQ27">
        <v>25.39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99.853300000000004</v>
      </c>
      <c r="CC27">
        <f t="shared" si="42"/>
        <v>83.964666956219787</v>
      </c>
      <c r="CD27">
        <f t="shared" si="43"/>
        <v>0.84088024087556223</v>
      </c>
      <c r="CE27">
        <f t="shared" si="44"/>
        <v>0.19176048175112453</v>
      </c>
      <c r="CF27">
        <v>1600209566.5999999</v>
      </c>
      <c r="CG27">
        <v>393.96499999999997</v>
      </c>
      <c r="CH27">
        <v>399.976</v>
      </c>
      <c r="CI27">
        <v>25.278500000000001</v>
      </c>
      <c r="CJ27">
        <v>23.934999999999999</v>
      </c>
      <c r="CK27">
        <v>358.06700000000001</v>
      </c>
      <c r="CL27">
        <v>23.723600000000001</v>
      </c>
      <c r="CM27">
        <v>500.04700000000003</v>
      </c>
      <c r="CN27">
        <v>101.423</v>
      </c>
      <c r="CO27">
        <v>0.20005100000000001</v>
      </c>
      <c r="CP27">
        <v>25.2087</v>
      </c>
      <c r="CQ27">
        <v>24.997900000000001</v>
      </c>
      <c r="CR27">
        <v>999.9</v>
      </c>
      <c r="CS27">
        <v>0</v>
      </c>
      <c r="CT27">
        <v>0</v>
      </c>
      <c r="CU27">
        <v>9997.5</v>
      </c>
      <c r="CV27">
        <v>0</v>
      </c>
      <c r="CW27">
        <v>1.5289399999999999E-3</v>
      </c>
      <c r="CX27">
        <v>-6.0107999999999997</v>
      </c>
      <c r="CY27">
        <v>404.18200000000002</v>
      </c>
      <c r="CZ27">
        <v>409.78399999999999</v>
      </c>
      <c r="DA27">
        <v>1.3435600000000001</v>
      </c>
      <c r="DB27">
        <v>399.976</v>
      </c>
      <c r="DC27">
        <v>23.934999999999999</v>
      </c>
      <c r="DD27">
        <v>2.5638299999999998</v>
      </c>
      <c r="DE27">
        <v>2.4275600000000002</v>
      </c>
      <c r="DF27">
        <v>21.4375</v>
      </c>
      <c r="DG27">
        <v>20.5488</v>
      </c>
      <c r="DH27">
        <v>99.853300000000004</v>
      </c>
      <c r="DI27">
        <v>0.96912600000000004</v>
      </c>
      <c r="DJ27">
        <v>3.0873999999999999E-2</v>
      </c>
      <c r="DK27">
        <v>0</v>
      </c>
      <c r="DL27">
        <v>761.72799999999995</v>
      </c>
      <c r="DM27">
        <v>4.9990300000000003</v>
      </c>
      <c r="DN27">
        <v>765.31200000000001</v>
      </c>
      <c r="DO27">
        <v>755.45</v>
      </c>
      <c r="DP27">
        <v>41.125</v>
      </c>
      <c r="DQ27">
        <v>46</v>
      </c>
      <c r="DR27">
        <v>43.875</v>
      </c>
      <c r="DS27">
        <v>45.125</v>
      </c>
      <c r="DT27">
        <v>43.686999999999998</v>
      </c>
      <c r="DU27">
        <v>91.93</v>
      </c>
      <c r="DV27">
        <v>2.93</v>
      </c>
      <c r="DW27">
        <v>0</v>
      </c>
      <c r="DX27">
        <v>120</v>
      </c>
      <c r="DY27">
        <v>0</v>
      </c>
      <c r="DZ27">
        <v>761.39804000000004</v>
      </c>
      <c r="EA27">
        <v>3.6854615346206399</v>
      </c>
      <c r="EB27">
        <v>2.0799230392989898</v>
      </c>
      <c r="EC27">
        <v>765.93791999999996</v>
      </c>
      <c r="ED27">
        <v>15</v>
      </c>
      <c r="EE27">
        <v>1600209502.0999999</v>
      </c>
      <c r="EF27" t="s">
        <v>413</v>
      </c>
      <c r="EG27">
        <v>1600209499.5999999</v>
      </c>
      <c r="EH27">
        <v>1600209502.0999999</v>
      </c>
      <c r="EI27">
        <v>127</v>
      </c>
      <c r="EJ27">
        <v>-2.5999999999999999E-2</v>
      </c>
      <c r="EK27">
        <v>2E-3</v>
      </c>
      <c r="EL27">
        <v>35.898000000000003</v>
      </c>
      <c r="EM27">
        <v>1.5549999999999999</v>
      </c>
      <c r="EN27">
        <v>400</v>
      </c>
      <c r="EO27">
        <v>24</v>
      </c>
      <c r="EP27">
        <v>0.35</v>
      </c>
      <c r="EQ27">
        <v>0.12</v>
      </c>
      <c r="ER27">
        <v>-8.9798614634146308</v>
      </c>
      <c r="ES27">
        <v>26.375830662020899</v>
      </c>
      <c r="ET27">
        <v>2.7994819450500601</v>
      </c>
      <c r="EU27">
        <v>0</v>
      </c>
      <c r="EV27">
        <v>1.2473770731707301</v>
      </c>
      <c r="EW27">
        <v>0.80126487804878099</v>
      </c>
      <c r="EX27">
        <v>8.1586579546916796E-2</v>
      </c>
      <c r="EY27">
        <v>0</v>
      </c>
      <c r="EZ27">
        <v>0</v>
      </c>
      <c r="FA27">
        <v>2</v>
      </c>
      <c r="FB27" t="s">
        <v>374</v>
      </c>
      <c r="FC27">
        <v>2.9293</v>
      </c>
      <c r="FD27">
        <v>2.8852199999999999</v>
      </c>
      <c r="FE27">
        <v>9.04393E-2</v>
      </c>
      <c r="FF27">
        <v>9.8474000000000006E-2</v>
      </c>
      <c r="FG27">
        <v>0.116678</v>
      </c>
      <c r="FH27">
        <v>0.115441</v>
      </c>
      <c r="FI27">
        <v>28880.3</v>
      </c>
      <c r="FJ27">
        <v>29088.6</v>
      </c>
      <c r="FK27">
        <v>29436.9</v>
      </c>
      <c r="FL27">
        <v>29464.400000000001</v>
      </c>
      <c r="FM27">
        <v>34654.6</v>
      </c>
      <c r="FN27">
        <v>33305.800000000003</v>
      </c>
      <c r="FO27">
        <v>42639</v>
      </c>
      <c r="FP27">
        <v>40412.699999999997</v>
      </c>
      <c r="FQ27">
        <v>1.96865</v>
      </c>
      <c r="FR27">
        <v>1.9344699999999999</v>
      </c>
      <c r="FS27">
        <v>-7.9531199999999996E-2</v>
      </c>
      <c r="FT27">
        <v>0</v>
      </c>
      <c r="FU27">
        <v>26.301300000000001</v>
      </c>
      <c r="FV27">
        <v>999.9</v>
      </c>
      <c r="FW27">
        <v>36.155999999999999</v>
      </c>
      <c r="FX27">
        <v>36.637999999999998</v>
      </c>
      <c r="FY27">
        <v>22.035699999999999</v>
      </c>
      <c r="FZ27">
        <v>62.649000000000001</v>
      </c>
      <c r="GA27">
        <v>35.232399999999998</v>
      </c>
      <c r="GB27">
        <v>1</v>
      </c>
      <c r="GC27">
        <v>0.430008</v>
      </c>
      <c r="GD27">
        <v>3.99769</v>
      </c>
      <c r="GE27">
        <v>20.215499999999999</v>
      </c>
      <c r="GF27">
        <v>5.2481400000000002</v>
      </c>
      <c r="GG27">
        <v>12.057</v>
      </c>
      <c r="GH27">
        <v>5.0236000000000001</v>
      </c>
      <c r="GI27">
        <v>3.3010000000000002</v>
      </c>
      <c r="GJ27">
        <v>9999</v>
      </c>
      <c r="GK27">
        <v>9999</v>
      </c>
      <c r="GL27">
        <v>9999</v>
      </c>
      <c r="GM27">
        <v>999.9</v>
      </c>
      <c r="GN27">
        <v>1.87805</v>
      </c>
      <c r="GO27">
        <v>1.87965</v>
      </c>
      <c r="GP27">
        <v>1.87852</v>
      </c>
      <c r="GQ27">
        <v>1.87906</v>
      </c>
      <c r="GR27">
        <v>1.88046</v>
      </c>
      <c r="GS27">
        <v>1.87503</v>
      </c>
      <c r="GT27">
        <v>1.88202</v>
      </c>
      <c r="GU27">
        <v>1.87696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35.898000000000003</v>
      </c>
      <c r="HJ27">
        <v>1.5548999999999999</v>
      </c>
      <c r="HK27">
        <v>35.898499999999999</v>
      </c>
      <c r="HL27">
        <v>0</v>
      </c>
      <c r="HM27">
        <v>0</v>
      </c>
      <c r="HN27">
        <v>0</v>
      </c>
      <c r="HO27">
        <v>1.55492380952381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1.1000000000000001</v>
      </c>
      <c r="HX27">
        <v>1.1000000000000001</v>
      </c>
      <c r="HY27">
        <v>2</v>
      </c>
      <c r="HZ27">
        <v>465.19600000000003</v>
      </c>
      <c r="IA27">
        <v>494.54500000000002</v>
      </c>
      <c r="IB27">
        <v>21.941800000000001</v>
      </c>
      <c r="IC27">
        <v>32.5578</v>
      </c>
      <c r="ID27">
        <v>30.0001</v>
      </c>
      <c r="IE27">
        <v>32.549599999999998</v>
      </c>
      <c r="IF27">
        <v>32.519399999999997</v>
      </c>
      <c r="IG27">
        <v>18.7819</v>
      </c>
      <c r="IH27">
        <v>100</v>
      </c>
      <c r="II27">
        <v>0</v>
      </c>
      <c r="IJ27">
        <v>21.933900000000001</v>
      </c>
      <c r="IK27">
        <v>400</v>
      </c>
      <c r="IL27">
        <v>7.0034900000000002</v>
      </c>
      <c r="IM27">
        <v>99.771299999999997</v>
      </c>
      <c r="IN27">
        <v>110.03100000000001</v>
      </c>
    </row>
    <row r="28" spans="1:248" x14ac:dyDescent="0.35">
      <c r="A28">
        <v>11</v>
      </c>
      <c r="B28">
        <v>1600209687.0999999</v>
      </c>
      <c r="C28">
        <v>1384</v>
      </c>
      <c r="D28" t="s">
        <v>414</v>
      </c>
      <c r="E28" t="s">
        <v>415</v>
      </c>
      <c r="F28">
        <v>1600209687.0999999</v>
      </c>
      <c r="G28">
        <f t="shared" si="0"/>
        <v>9.8015183690249334E-4</v>
      </c>
      <c r="H28">
        <f t="shared" si="1"/>
        <v>1.9408619912933314</v>
      </c>
      <c r="I28">
        <f t="shared" si="2"/>
        <v>397.19400000000002</v>
      </c>
      <c r="J28">
        <f t="shared" si="3"/>
        <v>374.33235344791524</v>
      </c>
      <c r="K28">
        <f t="shared" si="4"/>
        <v>38.040052047001218</v>
      </c>
      <c r="L28">
        <f t="shared" si="5"/>
        <v>40.363276894416003</v>
      </c>
      <c r="M28">
        <f t="shared" si="6"/>
        <v>0.16664101507991816</v>
      </c>
      <c r="N28">
        <f t="shared" si="7"/>
        <v>2.9545681559028099</v>
      </c>
      <c r="O28">
        <f t="shared" si="8"/>
        <v>0.16159013681731174</v>
      </c>
      <c r="P28">
        <f t="shared" si="9"/>
        <v>0.10143488450341727</v>
      </c>
      <c r="Q28">
        <f t="shared" si="10"/>
        <v>8.0594708076707597</v>
      </c>
      <c r="R28">
        <f t="shared" si="11"/>
        <v>24.864392127731563</v>
      </c>
      <c r="S28">
        <f t="shared" si="12"/>
        <v>24.830400000000001</v>
      </c>
      <c r="T28">
        <f t="shared" si="13"/>
        <v>3.1476682958631912</v>
      </c>
      <c r="U28">
        <f t="shared" si="14"/>
        <v>79.815420126146563</v>
      </c>
      <c r="V28">
        <f t="shared" si="15"/>
        <v>2.5485445019496002</v>
      </c>
      <c r="W28">
        <f t="shared" si="16"/>
        <v>3.1930477818968819</v>
      </c>
      <c r="X28">
        <f t="shared" si="17"/>
        <v>0.59912379391359094</v>
      </c>
      <c r="Y28">
        <f t="shared" si="18"/>
        <v>-43.224696007399956</v>
      </c>
      <c r="Z28">
        <f t="shared" si="19"/>
        <v>38.228802821047502</v>
      </c>
      <c r="AA28">
        <f t="shared" si="20"/>
        <v>2.7355199205970573</v>
      </c>
      <c r="AB28">
        <f t="shared" si="21"/>
        <v>5.7990975419153656</v>
      </c>
      <c r="AC28">
        <v>31</v>
      </c>
      <c r="AD28">
        <v>6</v>
      </c>
      <c r="AE28">
        <f t="shared" si="22"/>
        <v>1</v>
      </c>
      <c r="AF28">
        <f t="shared" si="23"/>
        <v>0</v>
      </c>
      <c r="AG28">
        <f t="shared" si="24"/>
        <v>53981.940136486337</v>
      </c>
      <c r="AH28" t="s">
        <v>372</v>
      </c>
      <c r="AI28">
        <v>10443.299999999999</v>
      </c>
      <c r="AJ28">
        <v>726.32600000000002</v>
      </c>
      <c r="AK28">
        <v>3359.02</v>
      </c>
      <c r="AL28">
        <f t="shared" si="25"/>
        <v>2632.694</v>
      </c>
      <c r="AM28">
        <f t="shared" si="26"/>
        <v>0.78376848009240785</v>
      </c>
      <c r="AN28">
        <v>-0.70797637827159998</v>
      </c>
      <c r="AO28" t="s">
        <v>416</v>
      </c>
      <c r="AP28">
        <v>10448.799999999999</v>
      </c>
      <c r="AQ28">
        <v>735.34820000000002</v>
      </c>
      <c r="AR28">
        <v>2971.94</v>
      </c>
      <c r="AS28">
        <f t="shared" si="27"/>
        <v>0.75256963464942095</v>
      </c>
      <c r="AT28">
        <v>0.5</v>
      </c>
      <c r="AU28">
        <f t="shared" si="28"/>
        <v>42.051818789856149</v>
      </c>
      <c r="AV28">
        <f t="shared" si="29"/>
        <v>1.9408619912933314</v>
      </c>
      <c r="AW28">
        <f t="shared" si="30"/>
        <v>15.823460951512848</v>
      </c>
      <c r="AX28">
        <f t="shared" si="31"/>
        <v>1</v>
      </c>
      <c r="AY28">
        <f t="shared" si="32"/>
        <v>6.2989864547877555E-2</v>
      </c>
      <c r="AZ28">
        <f t="shared" si="33"/>
        <v>0.13024489054287769</v>
      </c>
      <c r="BA28" t="s">
        <v>373</v>
      </c>
      <c r="BB28">
        <v>0</v>
      </c>
      <c r="BC28">
        <f t="shared" si="34"/>
        <v>2971.94</v>
      </c>
      <c r="BD28">
        <f t="shared" si="35"/>
        <v>0.75256963464942095</v>
      </c>
      <c r="BE28">
        <f t="shared" si="36"/>
        <v>0.11523599144988715</v>
      </c>
      <c r="BF28">
        <f t="shared" si="37"/>
        <v>0.99598230149972355</v>
      </c>
      <c r="BG28">
        <f t="shared" si="38"/>
        <v>0.14702810125293708</v>
      </c>
      <c r="BH28">
        <f t="shared" si="39"/>
        <v>0</v>
      </c>
      <c r="BI28">
        <f t="shared" si="40"/>
        <v>1</v>
      </c>
      <c r="BJ28">
        <v>725</v>
      </c>
      <c r="BK28">
        <v>300</v>
      </c>
      <c r="BL28">
        <v>300</v>
      </c>
      <c r="BM28">
        <v>300</v>
      </c>
      <c r="BN28">
        <v>10448.799999999999</v>
      </c>
      <c r="BO28">
        <v>2830.99</v>
      </c>
      <c r="BP28">
        <v>-8.6673800000000006E-3</v>
      </c>
      <c r="BQ28">
        <v>24.22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50.0124</v>
      </c>
      <c r="CC28">
        <f t="shared" si="42"/>
        <v>42.051818789856149</v>
      </c>
      <c r="CD28">
        <f t="shared" si="43"/>
        <v>0.84082785049020148</v>
      </c>
      <c r="CE28">
        <f t="shared" si="44"/>
        <v>0.19165570098040294</v>
      </c>
      <c r="CF28">
        <v>1600209687.0999999</v>
      </c>
      <c r="CG28">
        <v>397.19400000000002</v>
      </c>
      <c r="CH28">
        <v>399.99</v>
      </c>
      <c r="CI28">
        <v>25.078900000000001</v>
      </c>
      <c r="CJ28">
        <v>23.932300000000001</v>
      </c>
      <c r="CK28">
        <v>361.31</v>
      </c>
      <c r="CL28">
        <v>23.5244</v>
      </c>
      <c r="CM28">
        <v>500.03699999999998</v>
      </c>
      <c r="CN28">
        <v>101.42100000000001</v>
      </c>
      <c r="CO28">
        <v>0.20006399999999999</v>
      </c>
      <c r="CP28">
        <v>25.070399999999999</v>
      </c>
      <c r="CQ28">
        <v>24.830400000000001</v>
      </c>
      <c r="CR28">
        <v>999.9</v>
      </c>
      <c r="CS28">
        <v>0</v>
      </c>
      <c r="CT28">
        <v>0</v>
      </c>
      <c r="CU28">
        <v>10001.200000000001</v>
      </c>
      <c r="CV28">
        <v>0</v>
      </c>
      <c r="CW28">
        <v>1.5289399999999999E-3</v>
      </c>
      <c r="CX28">
        <v>-2.7964199999999999</v>
      </c>
      <c r="CY28">
        <v>407.411</v>
      </c>
      <c r="CZ28">
        <v>409.798</v>
      </c>
      <c r="DA28">
        <v>1.1466099999999999</v>
      </c>
      <c r="DB28">
        <v>399.99</v>
      </c>
      <c r="DC28">
        <v>23.932300000000001</v>
      </c>
      <c r="DD28">
        <v>2.54352</v>
      </c>
      <c r="DE28">
        <v>2.4272300000000002</v>
      </c>
      <c r="DF28">
        <v>21.307700000000001</v>
      </c>
      <c r="DG28">
        <v>20.546600000000002</v>
      </c>
      <c r="DH28">
        <v>50.0124</v>
      </c>
      <c r="DI28">
        <v>0.969337</v>
      </c>
      <c r="DJ28">
        <v>3.0663300000000001E-2</v>
      </c>
      <c r="DK28">
        <v>0</v>
      </c>
      <c r="DL28">
        <v>736.78599999999994</v>
      </c>
      <c r="DM28">
        <v>4.9990300000000003</v>
      </c>
      <c r="DN28">
        <v>368.98899999999998</v>
      </c>
      <c r="DO28">
        <v>358.52499999999998</v>
      </c>
      <c r="DP28">
        <v>40.811999999999998</v>
      </c>
      <c r="DQ28">
        <v>45.75</v>
      </c>
      <c r="DR28">
        <v>43.625</v>
      </c>
      <c r="DS28">
        <v>44.936999999999998</v>
      </c>
      <c r="DT28">
        <v>43.436999999999998</v>
      </c>
      <c r="DU28">
        <v>43.63</v>
      </c>
      <c r="DV28">
        <v>1.38</v>
      </c>
      <c r="DW28">
        <v>0</v>
      </c>
      <c r="DX28">
        <v>120</v>
      </c>
      <c r="DY28">
        <v>0</v>
      </c>
      <c r="DZ28">
        <v>735.34820000000002</v>
      </c>
      <c r="EA28">
        <v>10.0489230561009</v>
      </c>
      <c r="EB28">
        <v>7.51484610304834</v>
      </c>
      <c r="EC28">
        <v>368.62056000000001</v>
      </c>
      <c r="ED28">
        <v>15</v>
      </c>
      <c r="EE28">
        <v>1600209619.0999999</v>
      </c>
      <c r="EF28" t="s">
        <v>417</v>
      </c>
      <c r="EG28">
        <v>1600209619.0999999</v>
      </c>
      <c r="EH28">
        <v>1600209616.0999999</v>
      </c>
      <c r="EI28">
        <v>128</v>
      </c>
      <c r="EJ28">
        <v>-1.4999999999999999E-2</v>
      </c>
      <c r="EK28">
        <v>0</v>
      </c>
      <c r="EL28">
        <v>35.883000000000003</v>
      </c>
      <c r="EM28">
        <v>1.554</v>
      </c>
      <c r="EN28">
        <v>400</v>
      </c>
      <c r="EO28">
        <v>24</v>
      </c>
      <c r="EP28">
        <v>0.79</v>
      </c>
      <c r="EQ28">
        <v>0.06</v>
      </c>
      <c r="ER28">
        <v>-4.7776912195121897</v>
      </c>
      <c r="ES28">
        <v>17.860659512195099</v>
      </c>
      <c r="ET28">
        <v>1.89003100518664</v>
      </c>
      <c r="EU28">
        <v>0</v>
      </c>
      <c r="EV28">
        <v>1.0750589756097599</v>
      </c>
      <c r="EW28">
        <v>0.58351070383275405</v>
      </c>
      <c r="EX28">
        <v>5.9742271206423399E-2</v>
      </c>
      <c r="EY28">
        <v>0</v>
      </c>
      <c r="EZ28">
        <v>0</v>
      </c>
      <c r="FA28">
        <v>2</v>
      </c>
      <c r="FB28" t="s">
        <v>374</v>
      </c>
      <c r="FC28">
        <v>2.9292799999999999</v>
      </c>
      <c r="FD28">
        <v>2.8852699999999998</v>
      </c>
      <c r="FE28">
        <v>9.10884E-2</v>
      </c>
      <c r="FF28">
        <v>9.8475900000000005E-2</v>
      </c>
      <c r="FG28">
        <v>0.11599</v>
      </c>
      <c r="FH28">
        <v>0.11543100000000001</v>
      </c>
      <c r="FI28">
        <v>28860</v>
      </c>
      <c r="FJ28">
        <v>29088.5</v>
      </c>
      <c r="FK28">
        <v>29437.200000000001</v>
      </c>
      <c r="FL28">
        <v>29464.400000000001</v>
      </c>
      <c r="FM28">
        <v>34682.9</v>
      </c>
      <c r="FN28">
        <v>33306.1</v>
      </c>
      <c r="FO28">
        <v>42640.5</v>
      </c>
      <c r="FP28">
        <v>40412.6</v>
      </c>
      <c r="FQ28">
        <v>1.9683999999999999</v>
      </c>
      <c r="FR28">
        <v>1.93485</v>
      </c>
      <c r="FS28">
        <v>-8.7082400000000004E-2</v>
      </c>
      <c r="FT28">
        <v>0</v>
      </c>
      <c r="FU28">
        <v>26.257899999999999</v>
      </c>
      <c r="FV28">
        <v>999.9</v>
      </c>
      <c r="FW28">
        <v>36.131</v>
      </c>
      <c r="FX28">
        <v>36.648000000000003</v>
      </c>
      <c r="FY28">
        <v>22.032699999999998</v>
      </c>
      <c r="FZ28">
        <v>62.819099999999999</v>
      </c>
      <c r="GA28">
        <v>35.164299999999997</v>
      </c>
      <c r="GB28">
        <v>1</v>
      </c>
      <c r="GC28">
        <v>0.42939500000000003</v>
      </c>
      <c r="GD28">
        <v>4.0316400000000003</v>
      </c>
      <c r="GE28">
        <v>20.215399999999999</v>
      </c>
      <c r="GF28">
        <v>5.2479899999999997</v>
      </c>
      <c r="GG28">
        <v>12.055</v>
      </c>
      <c r="GH28">
        <v>5.0244999999999997</v>
      </c>
      <c r="GI28">
        <v>3.3010000000000002</v>
      </c>
      <c r="GJ28">
        <v>9999</v>
      </c>
      <c r="GK28">
        <v>9999</v>
      </c>
      <c r="GL28">
        <v>9999</v>
      </c>
      <c r="GM28">
        <v>999.9</v>
      </c>
      <c r="GN28">
        <v>1.8780300000000001</v>
      </c>
      <c r="GO28">
        <v>1.87961</v>
      </c>
      <c r="GP28">
        <v>1.87849</v>
      </c>
      <c r="GQ28">
        <v>1.87903</v>
      </c>
      <c r="GR28">
        <v>1.88045</v>
      </c>
      <c r="GS28">
        <v>1.8750100000000001</v>
      </c>
      <c r="GT28">
        <v>1.88202</v>
      </c>
      <c r="GU28">
        <v>1.8768899999999999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35.884</v>
      </c>
      <c r="HJ28">
        <v>1.5545</v>
      </c>
      <c r="HK28">
        <v>35.883400000000101</v>
      </c>
      <c r="HL28">
        <v>0</v>
      </c>
      <c r="HM28">
        <v>0</v>
      </c>
      <c r="HN28">
        <v>0</v>
      </c>
      <c r="HO28">
        <v>1.5544849999999999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1.1000000000000001</v>
      </c>
      <c r="HX28">
        <v>1.2</v>
      </c>
      <c r="HY28">
        <v>2</v>
      </c>
      <c r="HZ28">
        <v>464.98599999999999</v>
      </c>
      <c r="IA28">
        <v>494.75299999999999</v>
      </c>
      <c r="IB28">
        <v>21.805900000000001</v>
      </c>
      <c r="IC28">
        <v>32.549100000000003</v>
      </c>
      <c r="ID28">
        <v>30.0001</v>
      </c>
      <c r="IE28">
        <v>32.541499999999999</v>
      </c>
      <c r="IF28">
        <v>32.5137</v>
      </c>
      <c r="IG28">
        <v>18.782399999999999</v>
      </c>
      <c r="IH28">
        <v>100</v>
      </c>
      <c r="II28">
        <v>0</v>
      </c>
      <c r="IJ28">
        <v>21.8096</v>
      </c>
      <c r="IK28">
        <v>400</v>
      </c>
      <c r="IL28">
        <v>7.0034900000000002</v>
      </c>
      <c r="IM28">
        <v>99.773600000000002</v>
      </c>
      <c r="IN28">
        <v>110.03100000000001</v>
      </c>
    </row>
    <row r="29" spans="1:248" x14ac:dyDescent="0.35">
      <c r="A29">
        <v>12</v>
      </c>
      <c r="B29">
        <v>1600209808</v>
      </c>
      <c r="C29">
        <v>1504.9000000953699</v>
      </c>
      <c r="D29" t="s">
        <v>418</v>
      </c>
      <c r="E29" t="s">
        <v>419</v>
      </c>
      <c r="F29">
        <v>1600209808</v>
      </c>
      <c r="G29">
        <f t="shared" si="0"/>
        <v>8.6290868209399675E-4</v>
      </c>
      <c r="H29">
        <f t="shared" si="1"/>
        <v>-0.83739044876835889</v>
      </c>
      <c r="I29">
        <f t="shared" si="2"/>
        <v>400.61399999999998</v>
      </c>
      <c r="J29">
        <f t="shared" si="3"/>
        <v>406.04814009993862</v>
      </c>
      <c r="K29">
        <f t="shared" si="4"/>
        <v>41.262185240360516</v>
      </c>
      <c r="L29">
        <f t="shared" si="5"/>
        <v>40.709973634686001</v>
      </c>
      <c r="M29">
        <f t="shared" si="6"/>
        <v>0.14749703313288579</v>
      </c>
      <c r="N29">
        <f t="shared" si="7"/>
        <v>2.9550971172735809</v>
      </c>
      <c r="O29">
        <f t="shared" si="8"/>
        <v>0.14352579925812622</v>
      </c>
      <c r="P29">
        <f t="shared" si="9"/>
        <v>9.0051518301765832E-2</v>
      </c>
      <c r="Q29">
        <f t="shared" si="10"/>
        <v>1.5950760943367377E-5</v>
      </c>
      <c r="R29">
        <f t="shared" si="11"/>
        <v>24.706483461877806</v>
      </c>
      <c r="S29">
        <f t="shared" si="12"/>
        <v>24.7285</v>
      </c>
      <c r="T29">
        <f t="shared" si="13"/>
        <v>3.1285720350365271</v>
      </c>
      <c r="U29">
        <f t="shared" si="14"/>
        <v>80.050087798456715</v>
      </c>
      <c r="V29">
        <f t="shared" si="15"/>
        <v>2.5346407973274001</v>
      </c>
      <c r="W29">
        <f t="shared" si="16"/>
        <v>3.1663185725778371</v>
      </c>
      <c r="X29">
        <f t="shared" si="17"/>
        <v>0.59393123770912704</v>
      </c>
      <c r="Y29">
        <f t="shared" si="18"/>
        <v>-38.054272880345259</v>
      </c>
      <c r="Z29">
        <f t="shared" si="19"/>
        <v>32.00642283349859</v>
      </c>
      <c r="AA29">
        <f t="shared" si="20"/>
        <v>2.2870590005360576</v>
      </c>
      <c r="AB29">
        <f t="shared" si="21"/>
        <v>-3.7607750955496684</v>
      </c>
      <c r="AC29">
        <v>31</v>
      </c>
      <c r="AD29">
        <v>6</v>
      </c>
      <c r="AE29">
        <f t="shared" si="22"/>
        <v>1</v>
      </c>
      <c r="AF29">
        <f t="shared" si="23"/>
        <v>0</v>
      </c>
      <c r="AG29">
        <f t="shared" si="24"/>
        <v>54022.99539233945</v>
      </c>
      <c r="AH29" t="s">
        <v>420</v>
      </c>
      <c r="AI29">
        <v>10456.9</v>
      </c>
      <c r="AJ29">
        <v>780.48076923076906</v>
      </c>
      <c r="AK29">
        <v>3189.64</v>
      </c>
      <c r="AL29">
        <f t="shared" si="25"/>
        <v>2409.1592307692308</v>
      </c>
      <c r="AM29">
        <f t="shared" si="26"/>
        <v>0.755307567866352</v>
      </c>
      <c r="AN29">
        <v>-0.837390448768359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-0.83739044876835889</v>
      </c>
      <c r="AW29" t="e">
        <f t="shared" si="30"/>
        <v>#DIV/0!</v>
      </c>
      <c r="AX29" t="e">
        <f t="shared" si="31"/>
        <v>#DIV/0!</v>
      </c>
      <c r="AY29">
        <f t="shared" si="32"/>
        <v>1.3222043985817714E-13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1.3239639618928658</v>
      </c>
      <c r="BH29" t="e">
        <f t="shared" si="39"/>
        <v>#DIV/0!</v>
      </c>
      <c r="BI29" t="e">
        <f t="shared" si="40"/>
        <v>#DIV/0!</v>
      </c>
      <c r="BJ29">
        <v>726</v>
      </c>
      <c r="BK29">
        <v>300</v>
      </c>
      <c r="BL29">
        <v>300</v>
      </c>
      <c r="BM29">
        <v>300</v>
      </c>
      <c r="BN29">
        <v>10456.9</v>
      </c>
      <c r="BO29">
        <v>3044.27</v>
      </c>
      <c r="BP29">
        <v>-8.7084099999999998E-3</v>
      </c>
      <c r="BQ29">
        <v>38.57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1600209808</v>
      </c>
      <c r="CG29">
        <v>400.61399999999998</v>
      </c>
      <c r="CH29">
        <v>400.024</v>
      </c>
      <c r="CI29">
        <v>24.942599999999999</v>
      </c>
      <c r="CJ29">
        <v>23.933</v>
      </c>
      <c r="CK29">
        <v>364.68599999999998</v>
      </c>
      <c r="CL29">
        <v>23.388100000000001</v>
      </c>
      <c r="CM29">
        <v>500.03100000000001</v>
      </c>
      <c r="CN29">
        <v>101.419</v>
      </c>
      <c r="CO29">
        <v>0.19994899999999999</v>
      </c>
      <c r="CP29">
        <v>24.929400000000001</v>
      </c>
      <c r="CQ29">
        <v>24.7285</v>
      </c>
      <c r="CR29">
        <v>999.9</v>
      </c>
      <c r="CS29">
        <v>0</v>
      </c>
      <c r="CT29">
        <v>0</v>
      </c>
      <c r="CU29">
        <v>10004.4</v>
      </c>
      <c r="CV29">
        <v>0</v>
      </c>
      <c r="CW29">
        <v>1.5289399999999999E-3</v>
      </c>
      <c r="CX29">
        <v>0.59023999999999999</v>
      </c>
      <c r="CY29">
        <v>410.86200000000002</v>
      </c>
      <c r="CZ29">
        <v>409.83199999999999</v>
      </c>
      <c r="DA29">
        <v>1.0096700000000001</v>
      </c>
      <c r="DB29">
        <v>400.024</v>
      </c>
      <c r="DC29">
        <v>23.933</v>
      </c>
      <c r="DD29">
        <v>2.5296699999999999</v>
      </c>
      <c r="DE29">
        <v>2.42727</v>
      </c>
      <c r="DF29">
        <v>21.218599999999999</v>
      </c>
      <c r="DG29">
        <v>20.546800000000001</v>
      </c>
      <c r="DH29">
        <v>9.9980699999999995E-3</v>
      </c>
      <c r="DI29">
        <v>0</v>
      </c>
      <c r="DJ29">
        <v>0</v>
      </c>
      <c r="DK29">
        <v>0</v>
      </c>
      <c r="DL29">
        <v>787.8</v>
      </c>
      <c r="DM29">
        <v>9.9980699999999995E-3</v>
      </c>
      <c r="DN29">
        <v>7.1</v>
      </c>
      <c r="DO29">
        <v>-3.3</v>
      </c>
      <c r="DP29">
        <v>40.375</v>
      </c>
      <c r="DQ29">
        <v>45.5</v>
      </c>
      <c r="DR29">
        <v>43.25</v>
      </c>
      <c r="DS29">
        <v>44.561999999999998</v>
      </c>
      <c r="DT29">
        <v>42.875</v>
      </c>
      <c r="DU29">
        <v>0</v>
      </c>
      <c r="DV29">
        <v>0</v>
      </c>
      <c r="DW29">
        <v>0</v>
      </c>
      <c r="DX29">
        <v>120.59999990463299</v>
      </c>
      <c r="DY29">
        <v>0</v>
      </c>
      <c r="DZ29">
        <v>780.48076923076906</v>
      </c>
      <c r="EA29">
        <v>22.714529966116199</v>
      </c>
      <c r="EB29">
        <v>-7.7162392330543197</v>
      </c>
      <c r="EC29">
        <v>9.75</v>
      </c>
      <c r="ED29">
        <v>15</v>
      </c>
      <c r="EE29">
        <v>1600209741.5</v>
      </c>
      <c r="EF29" t="s">
        <v>421</v>
      </c>
      <c r="EG29">
        <v>1600209741.5</v>
      </c>
      <c r="EH29">
        <v>1600209735.5</v>
      </c>
      <c r="EI29">
        <v>129</v>
      </c>
      <c r="EJ29">
        <v>4.3999999999999997E-2</v>
      </c>
      <c r="EK29">
        <v>0</v>
      </c>
      <c r="EL29">
        <v>35.927999999999997</v>
      </c>
      <c r="EM29">
        <v>1.5549999999999999</v>
      </c>
      <c r="EN29">
        <v>400</v>
      </c>
      <c r="EO29">
        <v>24</v>
      </c>
      <c r="EP29">
        <v>0.51</v>
      </c>
      <c r="EQ29">
        <v>0.12</v>
      </c>
      <c r="ER29">
        <v>-1.6544228902439</v>
      </c>
      <c r="ES29">
        <v>19.833147585365801</v>
      </c>
      <c r="ET29">
        <v>2.1034332384901901</v>
      </c>
      <c r="EU29">
        <v>0</v>
      </c>
      <c r="EV29">
        <v>0.93558351219512204</v>
      </c>
      <c r="EW29">
        <v>0.61815447386759603</v>
      </c>
      <c r="EX29">
        <v>6.3173487816747795E-2</v>
      </c>
      <c r="EY29">
        <v>0</v>
      </c>
      <c r="EZ29">
        <v>0</v>
      </c>
      <c r="FA29">
        <v>2</v>
      </c>
      <c r="FB29" t="s">
        <v>374</v>
      </c>
      <c r="FC29">
        <v>2.9292899999999999</v>
      </c>
      <c r="FD29">
        <v>2.8851800000000001</v>
      </c>
      <c r="FE29">
        <v>9.1763300000000006E-2</v>
      </c>
      <c r="FF29">
        <v>9.8484600000000005E-2</v>
      </c>
      <c r="FG29">
        <v>0.11552</v>
      </c>
      <c r="FH29">
        <v>0.115435</v>
      </c>
      <c r="FI29">
        <v>28840</v>
      </c>
      <c r="FJ29">
        <v>29090.5</v>
      </c>
      <c r="FK29">
        <v>29438.5</v>
      </c>
      <c r="FL29">
        <v>29466.5</v>
      </c>
      <c r="FM29">
        <v>34702.699999999997</v>
      </c>
      <c r="FN29">
        <v>33308.400000000001</v>
      </c>
      <c r="FO29">
        <v>42642.1</v>
      </c>
      <c r="FP29">
        <v>40415.599999999999</v>
      </c>
      <c r="FQ29">
        <v>1.96875</v>
      </c>
      <c r="FR29">
        <v>1.93482</v>
      </c>
      <c r="FS29">
        <v>-9.1366500000000003E-2</v>
      </c>
      <c r="FT29">
        <v>0</v>
      </c>
      <c r="FU29">
        <v>26.226299999999998</v>
      </c>
      <c r="FV29">
        <v>999.9</v>
      </c>
      <c r="FW29">
        <v>36.131</v>
      </c>
      <c r="FX29">
        <v>36.637999999999998</v>
      </c>
      <c r="FY29">
        <v>22.0212</v>
      </c>
      <c r="FZ29">
        <v>62.719099999999997</v>
      </c>
      <c r="GA29">
        <v>35.689100000000003</v>
      </c>
      <c r="GB29">
        <v>1</v>
      </c>
      <c r="GC29">
        <v>0.427701</v>
      </c>
      <c r="GD29">
        <v>4.0063700000000004</v>
      </c>
      <c r="GE29">
        <v>20.2165</v>
      </c>
      <c r="GF29">
        <v>5.2457399999999996</v>
      </c>
      <c r="GG29">
        <v>12.0535</v>
      </c>
      <c r="GH29">
        <v>5.0233499999999998</v>
      </c>
      <c r="GI29">
        <v>3.3002500000000001</v>
      </c>
      <c r="GJ29">
        <v>9999</v>
      </c>
      <c r="GK29">
        <v>9999</v>
      </c>
      <c r="GL29">
        <v>9999</v>
      </c>
      <c r="GM29">
        <v>999.9</v>
      </c>
      <c r="GN29">
        <v>1.87805</v>
      </c>
      <c r="GO29">
        <v>1.8796299999999999</v>
      </c>
      <c r="GP29">
        <v>1.8785099999999999</v>
      </c>
      <c r="GQ29">
        <v>1.87907</v>
      </c>
      <c r="GR29">
        <v>1.8804700000000001</v>
      </c>
      <c r="GS29">
        <v>1.87503</v>
      </c>
      <c r="GT29">
        <v>1.88202</v>
      </c>
      <c r="GU29">
        <v>1.8769100000000001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35.927999999999997</v>
      </c>
      <c r="HJ29">
        <v>1.5545</v>
      </c>
      <c r="HK29">
        <v>35.927500000000002</v>
      </c>
      <c r="HL29">
        <v>0</v>
      </c>
      <c r="HM29">
        <v>0</v>
      </c>
      <c r="HN29">
        <v>0</v>
      </c>
      <c r="HO29">
        <v>1.55454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1.1000000000000001</v>
      </c>
      <c r="HX29">
        <v>1.2</v>
      </c>
      <c r="HY29">
        <v>2</v>
      </c>
      <c r="HZ29">
        <v>465.11500000000001</v>
      </c>
      <c r="IA29">
        <v>494.61900000000003</v>
      </c>
      <c r="IB29">
        <v>21.720600000000001</v>
      </c>
      <c r="IC29">
        <v>32.5289</v>
      </c>
      <c r="ID29">
        <v>30.0001</v>
      </c>
      <c r="IE29">
        <v>32.53</v>
      </c>
      <c r="IF29">
        <v>32.499400000000001</v>
      </c>
      <c r="IG29">
        <v>18.780100000000001</v>
      </c>
      <c r="IH29">
        <v>100</v>
      </c>
      <c r="II29">
        <v>0</v>
      </c>
      <c r="IJ29">
        <v>21.718599999999999</v>
      </c>
      <c r="IK29">
        <v>400</v>
      </c>
      <c r="IL29">
        <v>7.0034900000000002</v>
      </c>
      <c r="IM29">
        <v>99.777699999999996</v>
      </c>
      <c r="IN29">
        <v>110.039</v>
      </c>
    </row>
    <row r="30" spans="1:248" x14ac:dyDescent="0.35">
      <c r="A30">
        <v>13</v>
      </c>
      <c r="B30">
        <v>1600211182.5</v>
      </c>
      <c r="C30">
        <v>2879.4000000953702</v>
      </c>
      <c r="D30" t="s">
        <v>422</v>
      </c>
      <c r="E30" t="s">
        <v>423</v>
      </c>
      <c r="F30">
        <v>1600211182.5</v>
      </c>
      <c r="G30">
        <f t="shared" si="0"/>
        <v>5.3835957672148792E-4</v>
      </c>
      <c r="H30">
        <f t="shared" si="1"/>
        <v>-1.2203336785715748</v>
      </c>
      <c r="I30">
        <f t="shared" si="2"/>
        <v>401.25299999999999</v>
      </c>
      <c r="J30">
        <f t="shared" si="3"/>
        <v>418.30050317731241</v>
      </c>
      <c r="K30">
        <f t="shared" si="4"/>
        <v>42.517812475646323</v>
      </c>
      <c r="L30">
        <f t="shared" si="5"/>
        <v>40.785032960045996</v>
      </c>
      <c r="M30">
        <f t="shared" si="6"/>
        <v>9.5268259222946974E-2</v>
      </c>
      <c r="N30">
        <f t="shared" si="7"/>
        <v>2.9523322703221173</v>
      </c>
      <c r="O30">
        <f t="shared" si="8"/>
        <v>9.3592782608422714E-2</v>
      </c>
      <c r="P30">
        <f t="shared" si="9"/>
        <v>5.8643569655788652E-2</v>
      </c>
      <c r="Q30">
        <f t="shared" si="10"/>
        <v>1.5950760943367377E-5</v>
      </c>
      <c r="R30">
        <f t="shared" si="11"/>
        <v>24.3052578790487</v>
      </c>
      <c r="S30">
        <f t="shared" si="12"/>
        <v>24.361499999999999</v>
      </c>
      <c r="T30">
        <f t="shared" si="13"/>
        <v>3.0606319381792813</v>
      </c>
      <c r="U30">
        <f t="shared" si="14"/>
        <v>81.015075030604024</v>
      </c>
      <c r="V30">
        <f t="shared" si="15"/>
        <v>2.4919290947484001</v>
      </c>
      <c r="W30">
        <f t="shared" si="16"/>
        <v>3.0758832153238838</v>
      </c>
      <c r="X30">
        <f t="shared" si="17"/>
        <v>0.56870284343088118</v>
      </c>
      <c r="Y30">
        <f t="shared" si="18"/>
        <v>-23.741657333417617</v>
      </c>
      <c r="Z30">
        <f t="shared" si="19"/>
        <v>13.210789400681611</v>
      </c>
      <c r="AA30">
        <f t="shared" si="20"/>
        <v>0.94082919855975833</v>
      </c>
      <c r="AB30">
        <f t="shared" si="21"/>
        <v>-9.5900227834153053</v>
      </c>
      <c r="AC30">
        <v>29</v>
      </c>
      <c r="AD30">
        <v>6</v>
      </c>
      <c r="AE30">
        <f t="shared" si="22"/>
        <v>1</v>
      </c>
      <c r="AF30">
        <f t="shared" si="23"/>
        <v>0</v>
      </c>
      <c r="AG30">
        <f t="shared" si="24"/>
        <v>54030.209517323055</v>
      </c>
      <c r="AH30" t="s">
        <v>424</v>
      </c>
      <c r="AI30">
        <v>10459</v>
      </c>
      <c r="AJ30">
        <v>689.82600000000002</v>
      </c>
      <c r="AK30">
        <v>3281.4</v>
      </c>
      <c r="AL30">
        <f t="shared" si="25"/>
        <v>2591.5740000000001</v>
      </c>
      <c r="AM30">
        <f t="shared" si="26"/>
        <v>0.78977692448345216</v>
      </c>
      <c r="AN30">
        <v>-1.2203336785715699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-1.2203336785715748</v>
      </c>
      <c r="AW30" t="e">
        <f t="shared" si="30"/>
        <v>#DIV/0!</v>
      </c>
      <c r="AX30" t="e">
        <f t="shared" si="31"/>
        <v>#DIV/0!</v>
      </c>
      <c r="AY30">
        <f t="shared" si="32"/>
        <v>-5.8176993537597941E-12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1.2661803213028067</v>
      </c>
      <c r="BH30" t="e">
        <f t="shared" si="39"/>
        <v>#DIV/0!</v>
      </c>
      <c r="BI30" t="e">
        <f t="shared" si="40"/>
        <v>#DIV/0!</v>
      </c>
      <c r="BJ30">
        <v>727</v>
      </c>
      <c r="BK30">
        <v>300</v>
      </c>
      <c r="BL30">
        <v>300</v>
      </c>
      <c r="BM30">
        <v>300</v>
      </c>
      <c r="BN30">
        <v>10459</v>
      </c>
      <c r="BO30">
        <v>3146.28</v>
      </c>
      <c r="BP30">
        <v>-8.7133499999999999E-3</v>
      </c>
      <c r="BQ30">
        <v>52.14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1600211182.5</v>
      </c>
      <c r="CG30">
        <v>401.25299999999999</v>
      </c>
      <c r="CH30">
        <v>400.048</v>
      </c>
      <c r="CI30">
        <v>24.516200000000001</v>
      </c>
      <c r="CJ30">
        <v>23.886099999999999</v>
      </c>
      <c r="CK30">
        <v>365.38200000000001</v>
      </c>
      <c r="CL30">
        <v>22.962199999999999</v>
      </c>
      <c r="CM30">
        <v>500.07400000000001</v>
      </c>
      <c r="CN30">
        <v>101.444</v>
      </c>
      <c r="CO30">
        <v>0.200182</v>
      </c>
      <c r="CP30">
        <v>24.444500000000001</v>
      </c>
      <c r="CQ30">
        <v>24.361499999999999</v>
      </c>
      <c r="CR30">
        <v>999.9</v>
      </c>
      <c r="CS30">
        <v>0</v>
      </c>
      <c r="CT30">
        <v>0</v>
      </c>
      <c r="CU30">
        <v>9986.25</v>
      </c>
      <c r="CV30">
        <v>0</v>
      </c>
      <c r="CW30">
        <v>1.5289399999999999E-3</v>
      </c>
      <c r="CX30">
        <v>1.2611399999999999</v>
      </c>
      <c r="CY30">
        <v>411.39600000000002</v>
      </c>
      <c r="CZ30">
        <v>409.83800000000002</v>
      </c>
      <c r="DA30">
        <v>0.63059600000000005</v>
      </c>
      <c r="DB30">
        <v>400.048</v>
      </c>
      <c r="DC30">
        <v>23.886099999999999</v>
      </c>
      <c r="DD30">
        <v>2.4870700000000001</v>
      </c>
      <c r="DE30">
        <v>2.4230999999999998</v>
      </c>
      <c r="DF30">
        <v>20.9421</v>
      </c>
      <c r="DG30">
        <v>20.518999999999998</v>
      </c>
      <c r="DH30">
        <v>9.9980699999999995E-3</v>
      </c>
      <c r="DI30">
        <v>0</v>
      </c>
      <c r="DJ30">
        <v>0</v>
      </c>
      <c r="DK30">
        <v>0</v>
      </c>
      <c r="DL30">
        <v>684.8</v>
      </c>
      <c r="DM30">
        <v>9.9980699999999995E-3</v>
      </c>
      <c r="DN30">
        <v>9.85</v>
      </c>
      <c r="DO30">
        <v>-2.85</v>
      </c>
      <c r="DP30">
        <v>38.5</v>
      </c>
      <c r="DQ30">
        <v>43.811999999999998</v>
      </c>
      <c r="DR30">
        <v>41.375</v>
      </c>
      <c r="DS30">
        <v>43.061999999999998</v>
      </c>
      <c r="DT30">
        <v>41.061999999999998</v>
      </c>
      <c r="DU30">
        <v>0</v>
      </c>
      <c r="DV30">
        <v>0</v>
      </c>
      <c r="DW30">
        <v>0</v>
      </c>
      <c r="DX30">
        <v>1374</v>
      </c>
      <c r="DY30">
        <v>0</v>
      </c>
      <c r="DZ30">
        <v>689.82600000000002</v>
      </c>
      <c r="EA30">
        <v>-28.353846120056101</v>
      </c>
      <c r="EB30">
        <v>-17.057692139094598</v>
      </c>
      <c r="EC30">
        <v>7.8019999999999996</v>
      </c>
      <c r="ED30">
        <v>15</v>
      </c>
      <c r="EE30">
        <v>1600211201.5</v>
      </c>
      <c r="EF30" t="s">
        <v>425</v>
      </c>
      <c r="EG30">
        <v>1600211201.5</v>
      </c>
      <c r="EH30">
        <v>1600211199.5</v>
      </c>
      <c r="EI30">
        <v>130</v>
      </c>
      <c r="EJ30">
        <v>-5.7000000000000002E-2</v>
      </c>
      <c r="EK30">
        <v>0</v>
      </c>
      <c r="EL30">
        <v>35.871000000000002</v>
      </c>
      <c r="EM30">
        <v>1.554</v>
      </c>
      <c r="EN30">
        <v>400</v>
      </c>
      <c r="EO30">
        <v>24</v>
      </c>
      <c r="EP30">
        <v>0.41</v>
      </c>
      <c r="EQ30">
        <v>0.12</v>
      </c>
      <c r="ER30">
        <v>1.31074024390244</v>
      </c>
      <c r="ES30">
        <v>-3.4605993031356398E-2</v>
      </c>
      <c r="ET30">
        <v>4.4838731977012498E-2</v>
      </c>
      <c r="EU30">
        <v>1</v>
      </c>
      <c r="EV30">
        <v>0.63390846341463403</v>
      </c>
      <c r="EW30">
        <v>-1.25125087107998E-2</v>
      </c>
      <c r="EX30">
        <v>1.7678595173406099E-3</v>
      </c>
      <c r="EY30">
        <v>1</v>
      </c>
      <c r="EZ30">
        <v>2</v>
      </c>
      <c r="FA30">
        <v>2</v>
      </c>
      <c r="FB30" t="s">
        <v>426</v>
      </c>
      <c r="FC30">
        <v>2.92957</v>
      </c>
      <c r="FD30">
        <v>2.8852500000000001</v>
      </c>
      <c r="FE30">
        <v>9.1945100000000002E-2</v>
      </c>
      <c r="FF30">
        <v>9.8535800000000007E-2</v>
      </c>
      <c r="FG30">
        <v>0.114093</v>
      </c>
      <c r="FH30">
        <v>0.115331</v>
      </c>
      <c r="FI30">
        <v>28838.6</v>
      </c>
      <c r="FJ30">
        <v>29091.9</v>
      </c>
      <c r="FK30">
        <v>29442.2</v>
      </c>
      <c r="FL30">
        <v>29468.7</v>
      </c>
      <c r="FM30">
        <v>34762.400000000001</v>
      </c>
      <c r="FN30">
        <v>33315.699999999997</v>
      </c>
      <c r="FO30">
        <v>42646.6</v>
      </c>
      <c r="FP30">
        <v>40419.5</v>
      </c>
      <c r="FQ30">
        <v>1.9743200000000001</v>
      </c>
      <c r="FR30">
        <v>1.9373800000000001</v>
      </c>
      <c r="FS30">
        <v>-9.2275399999999994E-2</v>
      </c>
      <c r="FT30">
        <v>0</v>
      </c>
      <c r="FU30">
        <v>25.8751</v>
      </c>
      <c r="FV30">
        <v>999.9</v>
      </c>
      <c r="FW30">
        <v>35.966000000000001</v>
      </c>
      <c r="FX30">
        <v>36.607999999999997</v>
      </c>
      <c r="FY30">
        <v>21.879300000000001</v>
      </c>
      <c r="FZ30">
        <v>62.8095</v>
      </c>
      <c r="GA30">
        <v>35.621000000000002</v>
      </c>
      <c r="GB30">
        <v>1</v>
      </c>
      <c r="GC30">
        <v>0.41846299999999997</v>
      </c>
      <c r="GD30">
        <v>3.9451200000000002</v>
      </c>
      <c r="GE30">
        <v>20.218499999999999</v>
      </c>
      <c r="GF30">
        <v>5.2487399999999997</v>
      </c>
      <c r="GG30">
        <v>12.052</v>
      </c>
      <c r="GH30">
        <v>5.0246500000000003</v>
      </c>
      <c r="GI30">
        <v>3.3010000000000002</v>
      </c>
      <c r="GJ30">
        <v>9999</v>
      </c>
      <c r="GK30">
        <v>9999</v>
      </c>
      <c r="GL30">
        <v>9999</v>
      </c>
      <c r="GM30">
        <v>999.9</v>
      </c>
      <c r="GN30">
        <v>1.87805</v>
      </c>
      <c r="GO30">
        <v>1.87971</v>
      </c>
      <c r="GP30">
        <v>1.87852</v>
      </c>
      <c r="GQ30">
        <v>1.8791100000000001</v>
      </c>
      <c r="GR30">
        <v>1.88049</v>
      </c>
      <c r="GS30">
        <v>1.8751100000000001</v>
      </c>
      <c r="GT30">
        <v>1.88209</v>
      </c>
      <c r="GU30">
        <v>1.87697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35.871000000000002</v>
      </c>
      <c r="HJ30">
        <v>1.554</v>
      </c>
      <c r="HK30">
        <v>35.927500000000002</v>
      </c>
      <c r="HL30">
        <v>0</v>
      </c>
      <c r="HM30">
        <v>0</v>
      </c>
      <c r="HN30">
        <v>0</v>
      </c>
      <c r="HO30">
        <v>1.55454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24</v>
      </c>
      <c r="HX30">
        <v>24.1</v>
      </c>
      <c r="HY30">
        <v>2</v>
      </c>
      <c r="HZ30">
        <v>467.73</v>
      </c>
      <c r="IA30">
        <v>495.55200000000002</v>
      </c>
      <c r="IB30">
        <v>21.4451</v>
      </c>
      <c r="IC30">
        <v>32.390999999999998</v>
      </c>
      <c r="ID30">
        <v>30</v>
      </c>
      <c r="IE30">
        <v>32.424199999999999</v>
      </c>
      <c r="IF30">
        <v>32.402799999999999</v>
      </c>
      <c r="IG30">
        <v>18.783000000000001</v>
      </c>
      <c r="IH30">
        <v>100</v>
      </c>
      <c r="II30">
        <v>0</v>
      </c>
      <c r="IJ30">
        <v>21.445599999999999</v>
      </c>
      <c r="IK30">
        <v>400</v>
      </c>
      <c r="IL30">
        <v>7.0034900000000002</v>
      </c>
      <c r="IM30">
        <v>99.789000000000001</v>
      </c>
      <c r="IN30">
        <v>110.048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2020-09-15T18:08:50Z</dcterms:created>
  <dcterms:modified xsi:type="dcterms:W3CDTF">2020-09-21T13:57:41Z</dcterms:modified>
</cp:coreProperties>
</file>